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_Area_Interscambio\EX_Intersettore_Comunicazione\VARIE\conto annuale\2018\Tabelle conto annuale 2018\Files per sito\NON DIR\"/>
    </mc:Choice>
  </mc:AlternateContent>
  <bookViews>
    <workbookView xWindow="0" yWindow="0" windowWidth="25200" windowHeight="10500"/>
  </bookViews>
  <sheets>
    <sheet name="SICI(NON DIR)" sheetId="1" r:id="rId1"/>
    <sheet name="t15(NON DIR)" sheetId="2" r:id="rId2"/>
  </sheets>
  <externalReferences>
    <externalReference r:id="rId3"/>
  </externalReferences>
  <definedNames>
    <definedName name="_xlnm.Print_Area" localSheetId="0">'SICI(NON DIR)'!$A$1:$E$111</definedName>
    <definedName name="_xlnm.Print_Area" localSheetId="1">'t15(NON DIR)'!$A$1:$G$62</definedName>
    <definedName name="CODI_ISTITUZIONE">#REF!</definedName>
    <definedName name="CODI_ISTITUZIONE2" localSheetId="0">#REF!</definedName>
    <definedName name="CODI_ISTITUZIONE2">#REF!</definedName>
    <definedName name="DESC_ISTITUZIONE">#REF!</definedName>
    <definedName name="DESC_ISTITUZIONE2" localSheetId="0">#REF!</definedName>
    <definedName name="DESC_ISTITUZIONE2">#REF!</definedName>
    <definedName name="_xlnm.Print_Titles" localSheetId="1">'t15(NON DIR)'!$3:$4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2" l="1"/>
  <c r="R58" i="2"/>
  <c r="Q58" i="2"/>
  <c r="R57" i="2"/>
  <c r="Q57" i="2"/>
  <c r="C55" i="2"/>
  <c r="C60" i="2" s="1"/>
  <c r="R54" i="2"/>
  <c r="Q54" i="2"/>
  <c r="R53" i="2"/>
  <c r="Q53" i="2"/>
  <c r="C49" i="2"/>
  <c r="R48" i="2"/>
  <c r="Q48" i="2"/>
  <c r="R47" i="2"/>
  <c r="Q47" i="2"/>
  <c r="R46" i="2"/>
  <c r="Q46" i="2"/>
  <c r="R45" i="2"/>
  <c r="Q45" i="2"/>
  <c r="R44" i="2"/>
  <c r="Q44" i="2"/>
  <c r="R43" i="2"/>
  <c r="Q43" i="2"/>
  <c r="R42" i="2"/>
  <c r="Q42" i="2"/>
  <c r="R41" i="2"/>
  <c r="Q41" i="2"/>
  <c r="C39" i="2"/>
  <c r="R38" i="2"/>
  <c r="Q38" i="2"/>
  <c r="R37" i="2"/>
  <c r="Q37" i="2"/>
  <c r="G37" i="2"/>
  <c r="G38" i="2" s="1"/>
  <c r="W36" i="2"/>
  <c r="V36" i="2"/>
  <c r="R36" i="2"/>
  <c r="Q36" i="2"/>
  <c r="W35" i="2"/>
  <c r="V35" i="2"/>
  <c r="R35" i="2"/>
  <c r="Q35" i="2"/>
  <c r="W34" i="2"/>
  <c r="V34" i="2"/>
  <c r="R34" i="2"/>
  <c r="Q34" i="2"/>
  <c r="R33" i="2"/>
  <c r="Q33" i="2"/>
  <c r="R32" i="2"/>
  <c r="Q32" i="2"/>
  <c r="R31" i="2"/>
  <c r="Q31" i="2"/>
  <c r="R30" i="2"/>
  <c r="Q30" i="2"/>
  <c r="G30" i="2"/>
  <c r="G31" i="2" s="1"/>
  <c r="G61" i="2" s="1"/>
  <c r="W29" i="2"/>
  <c r="V29" i="2"/>
  <c r="R29" i="2"/>
  <c r="Q29" i="2"/>
  <c r="W28" i="2"/>
  <c r="V28" i="2"/>
  <c r="R28" i="2"/>
  <c r="Q28" i="2"/>
  <c r="W27" i="2"/>
  <c r="V27" i="2"/>
  <c r="R27" i="2"/>
  <c r="Q27" i="2"/>
  <c r="W26" i="2"/>
  <c r="V26" i="2"/>
  <c r="R26" i="2"/>
  <c r="Q26" i="2"/>
  <c r="W25" i="2"/>
  <c r="V25" i="2"/>
  <c r="R25" i="2"/>
  <c r="Q25" i="2"/>
  <c r="W24" i="2"/>
  <c r="V24" i="2"/>
  <c r="R24" i="2"/>
  <c r="Q24" i="2"/>
  <c r="W23" i="2"/>
  <c r="V23" i="2"/>
  <c r="R23" i="2"/>
  <c r="Q23" i="2"/>
  <c r="W22" i="2"/>
  <c r="V22" i="2"/>
  <c r="R22" i="2"/>
  <c r="Q22" i="2"/>
  <c r="W21" i="2"/>
  <c r="V21" i="2"/>
  <c r="R21" i="2"/>
  <c r="Q21" i="2"/>
  <c r="W20" i="2"/>
  <c r="V20" i="2"/>
  <c r="R20" i="2"/>
  <c r="Q20" i="2"/>
  <c r="W19" i="2"/>
  <c r="V19" i="2"/>
  <c r="R19" i="2"/>
  <c r="Q19" i="2"/>
  <c r="W18" i="2"/>
  <c r="V18" i="2"/>
  <c r="W17" i="2"/>
  <c r="V17" i="2"/>
  <c r="C17" i="2"/>
  <c r="W16" i="2"/>
  <c r="V16" i="2"/>
  <c r="R16" i="2"/>
  <c r="Q16" i="2"/>
  <c r="W15" i="2"/>
  <c r="V15" i="2"/>
  <c r="R15" i="2"/>
  <c r="Q15" i="2"/>
  <c r="W14" i="2"/>
  <c r="V14" i="2"/>
  <c r="R14" i="2"/>
  <c r="Q14" i="2"/>
  <c r="W13" i="2"/>
  <c r="V13" i="2"/>
  <c r="R13" i="2"/>
  <c r="Q13" i="2"/>
  <c r="W12" i="2"/>
  <c r="V12" i="2"/>
  <c r="R12" i="2"/>
  <c r="Q12" i="2"/>
  <c r="W11" i="2"/>
  <c r="V11" i="2"/>
  <c r="R11" i="2"/>
  <c r="Q11" i="2"/>
  <c r="W10" i="2"/>
  <c r="V10" i="2"/>
  <c r="R10" i="2"/>
  <c r="Q10" i="2"/>
  <c r="W9" i="2"/>
  <c r="V9" i="2"/>
  <c r="R9" i="2"/>
  <c r="Q9" i="2"/>
  <c r="W8" i="2"/>
  <c r="V8" i="2"/>
  <c r="R8" i="2"/>
  <c r="Q8" i="2"/>
  <c r="W7" i="2"/>
  <c r="V7" i="2"/>
  <c r="R7" i="2"/>
  <c r="Q7" i="2"/>
  <c r="A1" i="2"/>
  <c r="F111" i="1"/>
  <c r="N110" i="1"/>
  <c r="M110" i="1"/>
  <c r="L110" i="1"/>
  <c r="K110" i="1"/>
  <c r="F108" i="1"/>
  <c r="N107" i="1"/>
  <c r="M107" i="1"/>
  <c r="L107" i="1"/>
  <c r="K107" i="1"/>
  <c r="N103" i="1"/>
  <c r="M103" i="1"/>
  <c r="L103" i="1"/>
  <c r="K103" i="1"/>
  <c r="N101" i="1"/>
  <c r="M101" i="1"/>
  <c r="L101" i="1"/>
  <c r="K101" i="1"/>
  <c r="F101" i="1"/>
  <c r="N99" i="1"/>
  <c r="M99" i="1"/>
  <c r="L99" i="1"/>
  <c r="K99" i="1"/>
  <c r="F99" i="1"/>
  <c r="N95" i="1"/>
  <c r="M95" i="1"/>
  <c r="L95" i="1"/>
  <c r="K95" i="1"/>
  <c r="N93" i="1"/>
  <c r="M93" i="1"/>
  <c r="L93" i="1"/>
  <c r="K93" i="1"/>
  <c r="F93" i="1"/>
  <c r="N91" i="1"/>
  <c r="M91" i="1"/>
  <c r="L91" i="1"/>
  <c r="K91" i="1"/>
  <c r="F91" i="1"/>
  <c r="N89" i="1"/>
  <c r="M89" i="1"/>
  <c r="L89" i="1"/>
  <c r="K89" i="1"/>
  <c r="F89" i="1"/>
  <c r="N87" i="1"/>
  <c r="M87" i="1"/>
  <c r="L87" i="1"/>
  <c r="K87" i="1"/>
  <c r="F87" i="1"/>
  <c r="N85" i="1"/>
  <c r="M85" i="1"/>
  <c r="L85" i="1"/>
  <c r="K85" i="1"/>
  <c r="F85" i="1"/>
  <c r="N83" i="1"/>
  <c r="M83" i="1"/>
  <c r="L83" i="1"/>
  <c r="K83" i="1"/>
  <c r="F83" i="1"/>
  <c r="N79" i="1"/>
  <c r="M79" i="1"/>
  <c r="L79" i="1"/>
  <c r="K79" i="1"/>
  <c r="F79" i="1"/>
  <c r="N77" i="1"/>
  <c r="M77" i="1"/>
  <c r="L77" i="1"/>
  <c r="K77" i="1"/>
  <c r="F77" i="1"/>
  <c r="N75" i="1"/>
  <c r="M75" i="1"/>
  <c r="L75" i="1"/>
  <c r="K75" i="1"/>
  <c r="F75" i="1"/>
  <c r="N73" i="1"/>
  <c r="M73" i="1"/>
  <c r="L73" i="1"/>
  <c r="K73" i="1"/>
  <c r="F73" i="1"/>
  <c r="N71" i="1"/>
  <c r="M71" i="1"/>
  <c r="L71" i="1"/>
  <c r="K71" i="1"/>
  <c r="F71" i="1"/>
  <c r="N69" i="1"/>
  <c r="M69" i="1"/>
  <c r="L69" i="1"/>
  <c r="K69" i="1"/>
  <c r="F69" i="1"/>
  <c r="N65" i="1"/>
  <c r="M65" i="1"/>
  <c r="L65" i="1"/>
  <c r="K65" i="1"/>
  <c r="F65" i="1"/>
  <c r="N63" i="1"/>
  <c r="M63" i="1"/>
  <c r="L63" i="1"/>
  <c r="K63" i="1"/>
  <c r="F63" i="1"/>
  <c r="N61" i="1"/>
  <c r="M61" i="1"/>
  <c r="L61" i="1"/>
  <c r="K61" i="1"/>
  <c r="F61" i="1"/>
  <c r="N59" i="1"/>
  <c r="M59" i="1"/>
  <c r="L59" i="1"/>
  <c r="K59" i="1"/>
  <c r="F59" i="1"/>
  <c r="N57" i="1"/>
  <c r="M57" i="1"/>
  <c r="L57" i="1"/>
  <c r="K57" i="1"/>
  <c r="F57" i="1"/>
  <c r="N55" i="1"/>
  <c r="M55" i="1"/>
  <c r="L55" i="1"/>
  <c r="K55" i="1"/>
  <c r="F55" i="1"/>
  <c r="N53" i="1"/>
  <c r="M53" i="1"/>
  <c r="L53" i="1"/>
  <c r="K53" i="1"/>
  <c r="F53" i="1"/>
  <c r="N51" i="1"/>
  <c r="M51" i="1"/>
  <c r="L51" i="1"/>
  <c r="K51" i="1"/>
  <c r="F51" i="1"/>
  <c r="N47" i="1"/>
  <c r="M47" i="1"/>
  <c r="L47" i="1"/>
  <c r="K47" i="1"/>
  <c r="F47" i="1"/>
  <c r="N45" i="1"/>
  <c r="M45" i="1"/>
  <c r="L45" i="1"/>
  <c r="K45" i="1"/>
  <c r="F45" i="1"/>
  <c r="N43" i="1"/>
  <c r="M43" i="1"/>
  <c r="L43" i="1"/>
  <c r="K43" i="1"/>
  <c r="F43" i="1"/>
  <c r="N39" i="1"/>
  <c r="M39" i="1"/>
  <c r="L39" i="1"/>
  <c r="K39" i="1"/>
  <c r="F39" i="1"/>
  <c r="N37" i="1"/>
  <c r="M37" i="1"/>
  <c r="L37" i="1"/>
  <c r="K37" i="1"/>
  <c r="F37" i="1"/>
  <c r="N35" i="1"/>
  <c r="M35" i="1"/>
  <c r="L35" i="1"/>
  <c r="K35" i="1"/>
  <c r="F35" i="1"/>
  <c r="N33" i="1"/>
  <c r="M33" i="1"/>
  <c r="L33" i="1"/>
  <c r="K33" i="1"/>
  <c r="F33" i="1"/>
  <c r="N31" i="1"/>
  <c r="M31" i="1"/>
  <c r="L31" i="1"/>
  <c r="K31" i="1"/>
  <c r="F31" i="1"/>
  <c r="N29" i="1"/>
  <c r="M29" i="1"/>
  <c r="L29" i="1"/>
  <c r="K29" i="1"/>
  <c r="F29" i="1"/>
  <c r="N27" i="1"/>
  <c r="M27" i="1"/>
  <c r="L27" i="1"/>
  <c r="K27" i="1"/>
  <c r="F27" i="1"/>
  <c r="N23" i="1"/>
  <c r="M23" i="1"/>
  <c r="L23" i="1"/>
  <c r="K23" i="1"/>
  <c r="F23" i="1"/>
  <c r="N21" i="1"/>
  <c r="M21" i="1"/>
  <c r="L21" i="1"/>
  <c r="K21" i="1"/>
  <c r="F21" i="1"/>
  <c r="N19" i="1"/>
  <c r="M19" i="1"/>
  <c r="L19" i="1"/>
  <c r="K19" i="1"/>
  <c r="F19" i="1"/>
  <c r="N17" i="1"/>
  <c r="M17" i="1"/>
  <c r="L17" i="1"/>
  <c r="K17" i="1"/>
  <c r="F17" i="1"/>
  <c r="N15" i="1"/>
  <c r="M15" i="1"/>
  <c r="L15" i="1"/>
  <c r="K15" i="1"/>
  <c r="F15" i="1"/>
  <c r="N13" i="1"/>
  <c r="M13" i="1"/>
  <c r="L13" i="1"/>
  <c r="K13" i="1"/>
  <c r="F13" i="1"/>
  <c r="N9" i="1"/>
  <c r="F6" i="1"/>
  <c r="F2" i="1"/>
  <c r="C50" i="2" l="1"/>
  <c r="C61" i="2"/>
  <c r="H18" i="2" l="1"/>
  <c r="H11" i="2"/>
  <c r="H4" i="2"/>
</calcChain>
</file>

<file path=xl/sharedStrings.xml><?xml version="1.0" encoding="utf-8"?>
<sst xmlns="http://schemas.openxmlformats.org/spreadsheetml/2006/main" count="345" uniqueCount="284">
  <si>
    <t>SCHEDA UNIFICATA EX ART. 40 BIS, COMMA 3 DEL D.LGS. N.165/2001:</t>
  </si>
  <si>
    <t>SQUADRATURA 10</t>
  </si>
  <si>
    <t>ND</t>
  </si>
  <si>
    <t>"SPECIFICHE INFORMAZIONI SULLA CONTRATTAZIONE INTEGRATIVA"</t>
  </si>
  <si>
    <t>INCONGRUENZA 16</t>
  </si>
  <si>
    <t xml:space="preserve">     </t>
  </si>
  <si>
    <t>COMPARTO REGIONI ED AUTONOMIE LOCALI - anno 2018</t>
  </si>
  <si>
    <t>MACROCATEGORIA: PERSONALE NON DIRIGENTE</t>
  </si>
  <si>
    <t>Contatore</t>
  </si>
  <si>
    <t>GEN</t>
  </si>
  <si>
    <t>FONDO RELATIVO ALL'ANNO DI RILEVAZIONE / TEMPISTICA DELLA C.I.</t>
  </si>
  <si>
    <t>Cod_sez</t>
  </si>
  <si>
    <t>Cod_dom</t>
  </si>
  <si>
    <t>Tipo_dom</t>
  </si>
  <si>
    <t>Dato</t>
  </si>
  <si>
    <t>GEN172</t>
  </si>
  <si>
    <t>FLAG</t>
  </si>
  <si>
    <t>L'amministrazione, alla data di compilazione/rettifica della presente scheda, ha contezza formale e certificata dall'organo di controllo del limite di spesa rappresentato dal fondo/i per la contrattazione integrativa dell'anno di rilevazione (S/N)?</t>
  </si>
  <si>
    <t>S</t>
  </si>
  <si>
    <t>GEN207</t>
  </si>
  <si>
    <t>È prevista una certificazione disgiunta per le risorse (costituzione) e per gli impieghi (contratto integrativo) secondo quanto raccomandato dalla circolare RGS n. 25/2012 (S/N)?</t>
  </si>
  <si>
    <t>GEN353</t>
  </si>
  <si>
    <t>DATE</t>
  </si>
  <si>
    <t>Data di certificazione della sola costituzione del fondo/i specificamente riferita all'anno di rilevazione, da indicare solo in assenza di certificazione del contratto inttegrativo (art. 40-bis, c.1 del Dlgs 165/2001)</t>
  </si>
  <si>
    <t>GEN354</t>
  </si>
  <si>
    <t>Data di certificazione del solo contratto integrativo economico specificamente riferito al fondo/i dell'anno di rilevazione, sulla base di certificazione costituzione fondo effettuata in precedenza (art. 40-bis, c.1 del Dlgs 165/2001)</t>
  </si>
  <si>
    <t>GEN355</t>
  </si>
  <si>
    <t>Data di certificazione congiunta della costituzione del fondo e del contratto integrativo economico specificamente riferito al fondo/i dell'anno di rilevazione (art. 40-bis, c.1 del Dlgs 165/2001)</t>
  </si>
  <si>
    <t>GEN195</t>
  </si>
  <si>
    <t>INT</t>
  </si>
  <si>
    <t>Annualità di ritardo nella certificazione del fondo/i contrattazione integrativa alla compilazione/rettifica della presente scheda (0=almeno costituzione fondo/i anno rilevazione certif.; 1=almeno costituzione fondo/i anno precedente certif. ecc.)</t>
  </si>
  <si>
    <t>LEG</t>
  </si>
  <si>
    <t>RISPETTO DI SPECIFICI LIMITI DI LEGGE</t>
  </si>
  <si>
    <t>LEG360</t>
  </si>
  <si>
    <t>Importo del limite di cui all'art. 23 c. 2 Dlgs 75/2017 esposto come somma di fondo per la contrattazione integrativa, poste a bilancio destinate alle P.O. (comuni senza dirigenza nel 2016) e limite 2016 compensi lavoro straordinario (euro)</t>
  </si>
  <si>
    <t>LEG361</t>
  </si>
  <si>
    <t>Importo complessivo delle voci del fondo/i dell'anno corrente non interessate dal limite di cui all'art. 23 c. 2 del Dlgs 75/2017 (in euro, es. somme non utilizzate fondo anno prec., incentivi funzioni tecniche ecc.)</t>
  </si>
  <si>
    <t>LEG362</t>
  </si>
  <si>
    <t>Importo del limite di cui all'art. 9, comma 28 del decreto legge n. 78/2010 riferito all'anno corrente (euro)</t>
  </si>
  <si>
    <t>LEG364</t>
  </si>
  <si>
    <t>Importo del limite di cui all'art. 9, comma 28 del decreto legge n. 78/2010 utilizzato ai fini delle assunzioni effettuate nell'anno corrente ai sensi dell'art. 20, comma 3 del Dlgs 75/2017 (stipendio, accessorio e O.R. a carico dell'amministrazione)</t>
  </si>
  <si>
    <t>LEG263</t>
  </si>
  <si>
    <t>(eventuale) Importo della decurtazione al fondo/i dell'anno corrente per il recupero delle risorse erogate in eccesso ai sensi dell'art. 40, c. 3-quinquies del Dlgs 165/2001 (euro)</t>
  </si>
  <si>
    <t>LEG264</t>
  </si>
  <si>
    <t>(eventuale) Importo della decurtazione al fondo dell'anno corrente per il recupero delle risorse erogate in eccesso ai sensi dell'art. 4, c. 1 del DL 16/2014 (euro)</t>
  </si>
  <si>
    <t>LEG265</t>
  </si>
  <si>
    <t>(eventuale) Importo del co-finanziamento al recupero riferito alla annualità corrente del recupero di risorse in eccesso ai sensi dell'art. 4, c. 2 del DL 16/2014 (euro)</t>
  </si>
  <si>
    <t>02P</t>
  </si>
  <si>
    <t>0,20% MONTE SALARI 2001 ALTE PROFESSIONALITA'</t>
  </si>
  <si>
    <t>02P384</t>
  </si>
  <si>
    <t>Valore 0,20% del monte salari dell'anno 2001 di cui all'art. 32 c. 7 del Ccnl 22.1.2004 non ricompreso nel fondo certificato del 2017 ai fini del computo nell'unico importo 2017 di cui all'art. 67, c. 1 del Ccnl 22.5.2018 (euro)</t>
  </si>
  <si>
    <t>02P385</t>
  </si>
  <si>
    <t>L'importo di cui all'art. 32, c. 7 Ccnl 22.1.2004, inizialmente escluso dal fondo 2017, vi è stato ricompreso, previa certificazione del Collegio dei revisori dei conti, secondo le indicazioni dell'ARAN (S/N)?</t>
  </si>
  <si>
    <t>02P386</t>
  </si>
  <si>
    <t>Il limite 2016 di cui all'art. 23 c. 2 del Dlgs 75/2017 è stato rettificato includendo il valore di cui all'rt. 32 c. 7 del Ccnl 22.1.2004 secondo le indicazioni del MEF (S/N)?</t>
  </si>
  <si>
    <t>ORG</t>
  </si>
  <si>
    <t>ORGANIZZAZIONE E INCARICHI</t>
  </si>
  <si>
    <t>ORG365</t>
  </si>
  <si>
    <t>Numero totale delle posizioni di lavoro dell'area delle posizioni organizzative previste nell'ordinamento ai sensi degli artt.13 o 17 del Ccnl 22.5.2018</t>
  </si>
  <si>
    <t>ORG145</t>
  </si>
  <si>
    <t>Numero di posizioni organizzative effettivamente coperte alla data del 31.12 dell'anno di rilevazione per la fascia più elevata</t>
  </si>
  <si>
    <t>ORG160</t>
  </si>
  <si>
    <t>Numero di posizioni organizzative effettivamente coperte alla data del 31.12 dell'anno di rilevazione per la fascia meno elevata</t>
  </si>
  <si>
    <t>ORG154</t>
  </si>
  <si>
    <t>Numero di posizioni organizzative effettivamente coperte alla data del 31.12 dell'anno di rilevazione per le restanti fasce</t>
  </si>
  <si>
    <t>ORG136</t>
  </si>
  <si>
    <t>Valore unitario su base annua della retribuzione di posizione previsto per la fascia più elevata (euro)</t>
  </si>
  <si>
    <t>ORG179</t>
  </si>
  <si>
    <t>Valore unitario su base annua della retribuzione di posizione previsto per la fascia meno elevata (euro)</t>
  </si>
  <si>
    <t>ORG161</t>
  </si>
  <si>
    <t>Valore unitario su base annua della retribuzione di posizione previsto per le restanti fasce (valore medio in euro)</t>
  </si>
  <si>
    <t>ORG366</t>
  </si>
  <si>
    <t>Numero complessivo di incarichi di specifica responsabilità ai sensi dell'art. 70-quinquies, c. 1, Ccnl 22.5.2018 in essere al 31.12 dell'anno di rilevazione</t>
  </si>
  <si>
    <t>PEO</t>
  </si>
  <si>
    <t>PROGRESSIONI ECONOMICHE ORIZZONTALI A VALERE SUL FONDO DELL'ANNO DI RILEVAZIONE</t>
  </si>
  <si>
    <t>PEO374</t>
  </si>
  <si>
    <t>E' stata verificata la sussistenza del requisito di cui all'art. 16, c. 6 del Ccnl 22.5.2018 ai fini delle PEO (S/N) ?</t>
  </si>
  <si>
    <t>PEO111</t>
  </si>
  <si>
    <t>Numero dei dipendenti che hanno concorso alle procedure per le PEO a valere sul fondo dell'anno di rilevazione</t>
  </si>
  <si>
    <t>PEO188</t>
  </si>
  <si>
    <t>Numero totale delle PEO effettuate a valere sul fondo dell'anno di rilevazione</t>
  </si>
  <si>
    <t>PEO119</t>
  </si>
  <si>
    <t>Le PEO riferite all'anno di rilevazione sono riferite ad un numero limitato di dipendenti (cioè non superiori al 50% degli aventi diritto) ed operate con carattere di selettività secondo quanto previsto dall’art. 23 c. 2 del DLgs 150/2009 (S/N)?</t>
  </si>
  <si>
    <t>PEO266</t>
  </si>
  <si>
    <t>Le PEO riferite all'anno di rilevazione hanno rispettato il principio di non retrodatazione oltre il 1 gennaio dell'anno di conclusione del procedimento (S/N)?</t>
  </si>
  <si>
    <t>PEO133</t>
  </si>
  <si>
    <t>Importo delle risorse destinate alle PEO contrattate e certificate a valere sul fondo dell'anno di rilevazione (euro)</t>
  </si>
  <si>
    <t>PRD</t>
  </si>
  <si>
    <t>PERFORMANCE / RISULTATO</t>
  </si>
  <si>
    <t>PRD367</t>
  </si>
  <si>
    <t>L'ente ha rispettato l'indicazione di cui all'art. 68 c. 3 del Ccnl 22.5.2018 di destinare almeno il 30% delle risorse variabili del fondo dell'anno di rilevazione a performance Individuale (S/N)?</t>
  </si>
  <si>
    <t>PRD368</t>
  </si>
  <si>
    <t>Importo totale della performance individuale erogata a valere sul fondo dell'anno di rilevazione (euro)</t>
  </si>
  <si>
    <t>PRD369</t>
  </si>
  <si>
    <t>Importo totale della performance organizzativa erogata a valere sul fondo dell'anno di rilevazione (euro)</t>
  </si>
  <si>
    <t>PRD370</t>
  </si>
  <si>
    <t>Importo totale della performance (individuale e organizzativa) non erogata a seguito della valutazione non piena con riferimento al fondo dell'anno di rilevazione (euro)</t>
  </si>
  <si>
    <t>PRD371</t>
  </si>
  <si>
    <t>Importo totale della retribuzione di risultato riferita ad incarichi dell'area delle posizioni organizzative, erogato a valere sull'anno di rilevazione (euro)</t>
  </si>
  <si>
    <t>PRD372</t>
  </si>
  <si>
    <t>Importo totale della retribuzione di risultato relativo ad incarichi dell'area delle posizioni organizzative, non erogato a seguito della valutazione non piena con riferimento all'anno di rilevazione (euro)</t>
  </si>
  <si>
    <t>PRD373</t>
  </si>
  <si>
    <t>PERC</t>
  </si>
  <si>
    <t>% delle risorse aggiuntive di cui all'art. 67, c. 5, lettera b) del Ccnl 22.5.2018 (variabile) in proporzione alle risorse stabili del fondo dell'anno di rilevazione</t>
  </si>
  <si>
    <t>CPL</t>
  </si>
  <si>
    <t>RILEVAZIONE CEPEL</t>
  </si>
  <si>
    <t>CPL194</t>
  </si>
  <si>
    <t>Viene effettuata la valutazione delle prestazioni e dei risultati dei dipendenti (art. 6 del Ccnl 31.3.1999) (S/N) ?</t>
  </si>
  <si>
    <t>CPL147</t>
  </si>
  <si>
    <t>La valutazione delle prestazioni e dei risultati è effettuata in forma singola o associata?</t>
  </si>
  <si>
    <t>CPL182</t>
  </si>
  <si>
    <t>Quale è il valore massimo in percentuale dell'indennità di risultato rispetto all'indennità di posizione (art.10, c. 3 del Ccnl 31.3.1999)?</t>
  </si>
  <si>
    <t>INF</t>
  </si>
  <si>
    <t>INFORMAZIONI / CHIARIMENTI</t>
  </si>
  <si>
    <t>INF209</t>
  </si>
  <si>
    <t>NOTE</t>
  </si>
  <si>
    <t>Informazioni/chiarimenti da parte dell'Organo di controllo (max 1.500 caratteri)</t>
  </si>
  <si>
    <t>INF127</t>
  </si>
  <si>
    <t>Informazioni/chiarimenti da parte dell'Amministrazione (max 1.500 caratteri)</t>
  </si>
  <si>
    <t>###</t>
  </si>
  <si>
    <r>
      <t>Costituzione fondi per il trattamento accessorio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(*)</t>
    </r>
  </si>
  <si>
    <r>
      <t xml:space="preserve">Destinazione fondi per il trattamento accessorio </t>
    </r>
    <r>
      <rPr>
        <vertAlign val="superscript"/>
        <sz val="10"/>
        <rFont val="Arial"/>
        <family val="2"/>
      </rPr>
      <t>(*)</t>
    </r>
  </si>
  <si>
    <t>SQUADRATURA 9</t>
  </si>
  <si>
    <t>DESCRIZIONE</t>
  </si>
  <si>
    <t>CODICE</t>
  </si>
  <si>
    <t>IMPORTI</t>
  </si>
  <si>
    <t>Fondo risorse decentrate</t>
  </si>
  <si>
    <t>Risorse / Costituzione del fondo</t>
  </si>
  <si>
    <t>Impeghi / Importi erogati</t>
  </si>
  <si>
    <t>Risorse fisse aventi carattere di certezza e stabilità</t>
  </si>
  <si>
    <t>Destinazioni effettivamente erogate a valere sul fondo dell'anno di riferimento</t>
  </si>
  <si>
    <t>Fondo</t>
  </si>
  <si>
    <t>Natura</t>
  </si>
  <si>
    <t>Voce</t>
  </si>
  <si>
    <t>Art 67 c 1 Ccnl 16-18 - Unico importo consolidato 2017</t>
  </si>
  <si>
    <t>F00B</t>
  </si>
  <si>
    <t>Art 68 c 1 Ccnl 16-18 - Differenziali progr. ec. storiche</t>
  </si>
  <si>
    <t>U00C</t>
  </si>
  <si>
    <t>Art 67 c 2 L B Ccnl 16-18 - Ridet. per increm. stip. Ccnl</t>
  </si>
  <si>
    <t>F00Z</t>
  </si>
  <si>
    <t>Art 68 c 1 Ccnl 16-18 - Ind. comparto quota carico fondo</t>
  </si>
  <si>
    <t>U00D</t>
  </si>
  <si>
    <t>Art 67 c 2 L C Ccnl 16-18 - RIA e ass. ad pers. cessato</t>
  </si>
  <si>
    <t>F00C</t>
  </si>
  <si>
    <t>Art 68 c 1 Ccnl 16-18 - Increm. ind. pers. asili nido</t>
  </si>
  <si>
    <t>U00E</t>
  </si>
  <si>
    <t>Art 2 c 3 DLgs 165/2001 - Risp. tratt. ec. pre-Ccnl 94-97</t>
  </si>
  <si>
    <t>F70A</t>
  </si>
  <si>
    <t>Art 68 c 1 Ccnl 16-18 - Ind. pers. ex VIII qualifica funz.</t>
  </si>
  <si>
    <t>U00F</t>
  </si>
  <si>
    <t>INCONGRUENZA 15</t>
  </si>
  <si>
    <t>Art 67 c 2 L E Ccnl 16-18-Increm. pers. trasf. disp. legge</t>
  </si>
  <si>
    <t>F00D</t>
  </si>
  <si>
    <t>Art 68 c 2 L A Ccnl 16-18 - Performance organizzativa</t>
  </si>
  <si>
    <t>U00G</t>
  </si>
  <si>
    <t>Art 67 c 2 L E Ccnl 16-18 - Increm. altro pers. trasf.</t>
  </si>
  <si>
    <t>F00E</t>
  </si>
  <si>
    <t>Art 68 c 2 L B Ccnl 16-18 - Performance individuale</t>
  </si>
  <si>
    <t>U00H</t>
  </si>
  <si>
    <t>Art 67 c 2 L F Ccnl 16-18 - Rid. stab. org. dir. Regioni</t>
  </si>
  <si>
    <t>F00J</t>
  </si>
  <si>
    <t>Art 68 c 2 L C Ccnl 16-18 - Ind. cond. lav. ex art.70-bis</t>
  </si>
  <si>
    <t>U00J</t>
  </si>
  <si>
    <t>Art 67 c 2 L G Ccnl 16-18 - Increm. riduz. stab. straord.</t>
  </si>
  <si>
    <t>F00K</t>
  </si>
  <si>
    <t>Art 68 c 2 L D Ccnl 16-18 - Turno - reper. - lav. fest.</t>
  </si>
  <si>
    <t>U00K</t>
  </si>
  <si>
    <t>Art 67 c 2 L H Ccnl 16-18 - Increm. dot org e relat copert</t>
  </si>
  <si>
    <t>F00M</t>
  </si>
  <si>
    <t>Art 68 c 2 L E Ccnl 16-18 - Specifiche responsabilità</t>
  </si>
  <si>
    <t>U00L</t>
  </si>
  <si>
    <t>Altre risorse fisse con carattere di certezza e stabilità</t>
  </si>
  <si>
    <t>F998</t>
  </si>
  <si>
    <t>Art 113 DLgs 50/2016 - Incentivi funzioni tecniche</t>
  </si>
  <si>
    <t>U22I</t>
  </si>
  <si>
    <t>Totale Risorse fisse</t>
  </si>
  <si>
    <t>Art 92 cc 5-6 DLgs 163/2006 - Incentivi prog.ne ad es.to</t>
  </si>
  <si>
    <t>U23I</t>
  </si>
  <si>
    <t>INCONGRUENZA 9</t>
  </si>
  <si>
    <t>Risorse variabili</t>
  </si>
  <si>
    <t>Art 9 L 114/14 Art 21 c 1 R.D. 1611/33 - Comp. Avvocati</t>
  </si>
  <si>
    <t>U00N</t>
  </si>
  <si>
    <t>Art 43 L 449/1997 - Entr. conto terzi o utenza o sponsor.</t>
  </si>
  <si>
    <t>F50H</t>
  </si>
  <si>
    <t>L. 662/1996 DLgs 446/1997 - Incentivi rec. ev. ICI</t>
  </si>
  <si>
    <t>U24I</t>
  </si>
  <si>
    <t>Art 16 cc 4-5-6 DL 98/11 - Risp. piani razionalizzazione</t>
  </si>
  <si>
    <t>F96H</t>
  </si>
  <si>
    <t>Art 70-ter Ccnl 16-18 - Compensi Istat</t>
  </si>
  <si>
    <t>U00P</t>
  </si>
  <si>
    <t>Art 113 DLgs 50/2016 - Quote incentivi funzioni tecniche</t>
  </si>
  <si>
    <t>F00N</t>
  </si>
  <si>
    <t>Art 68 c 2 L G Ccnl 16-18 - Altre spec. disp. di legge</t>
  </si>
  <si>
    <t>U00Q</t>
  </si>
  <si>
    <t>Art 92 cc 5-6  DLgs 163/06 - Quote prog.ne ad esaurimento</t>
  </si>
  <si>
    <t>F00Q</t>
  </si>
  <si>
    <t>Art 68 c 2 L H Ccnl 16-18 - Messi notificatori</t>
  </si>
  <si>
    <t>U00R</t>
  </si>
  <si>
    <t>F00R</t>
  </si>
  <si>
    <t>Art 68 c 2 L I Ccnl 16-18 - Ris. pers. da case da gioco</t>
  </si>
  <si>
    <t>U00S</t>
  </si>
  <si>
    <t>Art 3 c 57 L662/96 Art 59 c 1 L.P DLgs446/97 - Rec. ev. ICI</t>
  </si>
  <si>
    <t>F928</t>
  </si>
  <si>
    <t>Art 68 c 2 L J Ccnl 16-18 - Peo anno di riferimento</t>
  </si>
  <si>
    <t>U00T</t>
  </si>
  <si>
    <t>Art 70-ter Ccnl 16-18 - Contr Istat e Enti pubbl autorizz</t>
  </si>
  <si>
    <t>F00S</t>
  </si>
  <si>
    <t>Art 56-ter Ccnl 16-18 - PL Serv. agg  iniz privata</t>
  </si>
  <si>
    <t>U01B</t>
  </si>
  <si>
    <t>Art 56-ter Ccnl 16-18 - Risorse serv agg PL iniz privata</t>
  </si>
  <si>
    <t>F00V</t>
  </si>
  <si>
    <t>Art 56-quater L C Ccnl16-18 - PL Inc prov violaz codice str</t>
  </si>
  <si>
    <t>U00M</t>
  </si>
  <si>
    <t>Art 56-quater L C Ccnl 16-18 - Prov. violaz. codice strada</t>
  </si>
  <si>
    <t>F01V</t>
  </si>
  <si>
    <t>Art 56-quinquies Ccnl 16-18 - PL Indennità di serv. Esterno</t>
  </si>
  <si>
    <t>U00V</t>
  </si>
  <si>
    <r>
      <t xml:space="preserve">Art 67 c 3 L C Ccnl 16-18 - Altre spec. disp. di legge </t>
    </r>
    <r>
      <rPr>
        <vertAlign val="superscript"/>
        <sz val="8"/>
        <rFont val="Arial"/>
        <family val="2"/>
      </rPr>
      <t>(**)</t>
    </r>
  </si>
  <si>
    <t>F00T</t>
  </si>
  <si>
    <t>Art 56-sexies Ccnl 16-18 - PL Indennità di funzione</t>
  </si>
  <si>
    <t>U00Y</t>
  </si>
  <si>
    <t>Art 67 c 3 L D Ccnl 16-18-RIA cess anno prec mensil residue</t>
  </si>
  <si>
    <t>F00U</t>
  </si>
  <si>
    <t>Altri istituti non compresi fra i precedenti</t>
  </si>
  <si>
    <t>U998</t>
  </si>
  <si>
    <t>Art 67 c 3 L E Ccnl 16-18 -Risp. straord. cons. anno prec.</t>
  </si>
  <si>
    <t>F00W</t>
  </si>
  <si>
    <t>Totale Destinazioni effettivamente erogate  a valere sul fondo anno corrente</t>
  </si>
  <si>
    <t>Art 67 c 3 L F Ccnl 16-18 - Messi notificatori</t>
  </si>
  <si>
    <t>F00X</t>
  </si>
  <si>
    <t>Totale Fondo risorse decentrate</t>
  </si>
  <si>
    <t>Art 67 c 3 L G Ccnl 16-18 - Ris. pers. da case da gioco</t>
  </si>
  <si>
    <t>F00Y</t>
  </si>
  <si>
    <t>Posizioni organizzative (bilancio)</t>
  </si>
  <si>
    <t>Art 67 c 3 L H Ccnl 16-18 - Integrazione 1,2% m.s. 1997</t>
  </si>
  <si>
    <t>F01J</t>
  </si>
  <si>
    <t>Destinazioni effettivamente erogate a valere sull'anno di riferimento</t>
  </si>
  <si>
    <t>Art 67 c 3 L I Ccnl 16-18-Ris. obiett. ente anche manten.</t>
  </si>
  <si>
    <t>F01K</t>
  </si>
  <si>
    <t>Art 15 c 1 Ccnl 16-18 - Retrib. di posizione</t>
  </si>
  <si>
    <t>U00U</t>
  </si>
  <si>
    <t>Art 23 cc 4, 6 DLgs 75/2017 - Ris. sperimentazione</t>
  </si>
  <si>
    <t>F01L</t>
  </si>
  <si>
    <t>Art 15 c 1 Ccnl 16-18 - Retrib. di risultato</t>
  </si>
  <si>
    <t>U00W</t>
  </si>
  <si>
    <t>Art 67 c 3 L K Ccnl 16-18-Integr. pers. trasf. corso d'anno</t>
  </si>
  <si>
    <t>F01M</t>
  </si>
  <si>
    <t>Art 15 c 6 Ccnl 16-18 - Retrib. di risultato inc. interim</t>
  </si>
  <si>
    <t>U00X</t>
  </si>
  <si>
    <t>Art 68 c 1 Ccnl 16-18-Ris fisse non utilizzate fondi prec.</t>
  </si>
  <si>
    <t>F01N</t>
  </si>
  <si>
    <t>Totale Destinazioni effettivamente erogate a valere sull'anno corrente</t>
  </si>
  <si>
    <t>Altre risorse variabili</t>
  </si>
  <si>
    <t>F995</t>
  </si>
  <si>
    <t>Totale P.O. (bilancio)</t>
  </si>
  <si>
    <t>Totale Risorse variabili</t>
  </si>
  <si>
    <t>Decurtazioni</t>
  </si>
  <si>
    <t>Art 67 c 2 L E Ccnl 16-18 -Dec. pers. trasf. disp. Legge</t>
  </si>
  <si>
    <t>F01Q</t>
  </si>
  <si>
    <t>Art 67 c 2 L E Ccnl 16-18 -Dec. altro pers. trasf.</t>
  </si>
  <si>
    <t>F01R</t>
  </si>
  <si>
    <t>Art 7 c 4 L U Ccnl 16-18 - Dec. risorse destinate P.O.</t>
  </si>
  <si>
    <t>F03Q</t>
  </si>
  <si>
    <t>Art 1 c 456 L 147/2013 - Decurtazione permanente</t>
  </si>
  <si>
    <t>F27I</t>
  </si>
  <si>
    <t>Art 23 c 2 Dlgs 75/2017 - Dec. fondo rispetto limite 2016</t>
  </si>
  <si>
    <t>F00P</t>
  </si>
  <si>
    <t>Art 40 c 3-q DLgs 165/2001 - Dec. anno per piani di recup.</t>
  </si>
  <si>
    <t>F01S</t>
  </si>
  <si>
    <t>Art 4 DL 16/2014 - Dec. anno per piani di recup.</t>
  </si>
  <si>
    <t>F01T</t>
  </si>
  <si>
    <t>Altre decurtazioni</t>
  </si>
  <si>
    <t>F01P</t>
  </si>
  <si>
    <t>Totale Decurtazioni</t>
  </si>
  <si>
    <t>Artt 15 c 4, 67 c 1 Ccnl 16-18 - Ris. dest. P.O. 2017</t>
  </si>
  <si>
    <t>F01U</t>
  </si>
  <si>
    <t>Art 7 c 4 L U Ccnl 16-18 - Increm. risorse destinate P.O.</t>
  </si>
  <si>
    <t>F03R</t>
  </si>
  <si>
    <t>Art 15 c 7 Ccnl 16-18 - Riduzione risorse destinate P.O.</t>
  </si>
  <si>
    <t>F01W</t>
  </si>
  <si>
    <t>TOTALE RISORSE CERTIFICATE</t>
  </si>
  <si>
    <t>TOTALE IMPIEGHI EROGATI</t>
  </si>
  <si>
    <r>
      <rPr>
        <vertAlign val="superscript"/>
        <sz val="8"/>
        <rFont val="Arial"/>
        <family val="2"/>
      </rPr>
      <t>(*)</t>
    </r>
    <r>
      <rPr>
        <sz val="8"/>
        <rFont val="Arial"/>
        <family val="2"/>
      </rPr>
      <t xml:space="preserve">  Tutti gli importi vanno indicati in euro e al netto degli oneri sociali (contributi ed IRAP) a carico del datore di lavoro</t>
    </r>
  </si>
  <si>
    <r>
      <rPr>
        <vertAlign val="superscript"/>
        <sz val="8"/>
        <rFont val="Arial"/>
        <family val="2"/>
      </rPr>
      <t xml:space="preserve">(**) </t>
    </r>
    <r>
      <rPr>
        <sz val="8"/>
        <rFont val="Arial"/>
        <family val="2"/>
      </rPr>
      <t>Escluse le poste identificate in voci specifiche separate.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</si>
</sst>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;;;"/>
    <numFmt numFmtId="166" formatCode="#,###"/>
  </numFmts>
  <fonts count="51" x14ac:knownFonts="1">
    <font>
      <sz val="10"/>
      <color theme="1"/>
      <name val="Verdana"/>
      <family val="2"/>
    </font>
    <font>
      <sz val="8"/>
      <color indexed="8"/>
      <name val="Trebuchet MS"/>
      <family val="2"/>
    </font>
    <font>
      <b/>
      <sz val="18"/>
      <color indexed="8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8"/>
      <name val="Helv"/>
    </font>
    <font>
      <b/>
      <i/>
      <sz val="12"/>
      <name val="Arial"/>
      <family val="2"/>
    </font>
    <font>
      <b/>
      <sz val="12"/>
      <name val="Arial"/>
      <family val="2"/>
    </font>
    <font>
      <sz val="12"/>
      <color theme="1"/>
      <name val="Times New Roman"/>
      <family val="2"/>
    </font>
    <font>
      <b/>
      <sz val="16"/>
      <name val="Arial"/>
      <family val="2"/>
    </font>
    <font>
      <b/>
      <i/>
      <sz val="12"/>
      <color theme="1"/>
      <name val="Arial"/>
      <family val="2"/>
    </font>
    <font>
      <sz val="15"/>
      <name val="Arial"/>
      <family val="2"/>
    </font>
    <font>
      <sz val="15"/>
      <name val="Times New Roman"/>
      <family val="1"/>
    </font>
    <font>
      <b/>
      <sz val="15"/>
      <name val="Arial"/>
      <family val="2"/>
    </font>
    <font>
      <sz val="12"/>
      <name val="Courier"/>
      <family val="3"/>
    </font>
    <font>
      <b/>
      <sz val="10"/>
      <color rgb="FFFF0000"/>
      <name val="Arial"/>
      <family val="2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u/>
      <sz val="12"/>
      <name val="Arial"/>
      <family val="2"/>
    </font>
    <font>
      <u/>
      <sz val="13"/>
      <name val="Arial"/>
      <family val="2"/>
    </font>
    <font>
      <u/>
      <sz val="1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rgb="FFFF0000"/>
      <name val="Arial"/>
      <family val="2"/>
    </font>
    <font>
      <u/>
      <sz val="12"/>
      <color rgb="FFFF0000"/>
      <name val="Arial"/>
      <family val="2"/>
    </font>
    <font>
      <u/>
      <sz val="11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8.1999999999999993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vertAlign val="superscript"/>
      <sz val="8"/>
      <name val="Arial"/>
      <family val="2"/>
    </font>
    <font>
      <sz val="8"/>
      <color rgb="FF0000CC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>
        <fgColor indexed="26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gray0625"/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5" fillId="0" borderId="0"/>
    <xf numFmtId="0" fontId="8" fillId="0" borderId="0"/>
    <xf numFmtId="0" fontId="8" fillId="0" borderId="0"/>
    <xf numFmtId="0" fontId="5" fillId="0" borderId="0"/>
  </cellStyleXfs>
  <cellXfs count="202">
    <xf numFmtId="0" fontId="0" fillId="0" borderId="0" xfId="0"/>
    <xf numFmtId="0" fontId="2" fillId="2" borderId="1" xfId="1" applyFont="1" applyFill="1" applyBorder="1" applyAlignment="1" applyProtection="1">
      <alignment horizontal="centerContinuous" readingOrder="1"/>
    </xf>
    <xf numFmtId="164" fontId="4" fillId="2" borderId="1" xfId="2" applyNumberFormat="1" applyFont="1" applyFill="1" applyBorder="1" applyAlignment="1" applyProtection="1">
      <alignment horizontal="centerContinuous" vertical="center" readingOrder="1"/>
    </xf>
    <xf numFmtId="164" fontId="4" fillId="2" borderId="2" xfId="2" applyNumberFormat="1" applyFont="1" applyFill="1" applyBorder="1" applyAlignment="1" applyProtection="1">
      <alignment horizontal="centerContinuous" vertical="center" readingOrder="1"/>
    </xf>
    <xf numFmtId="0" fontId="6" fillId="0" borderId="3" xfId="3" applyFont="1" applyFill="1" applyBorder="1" applyAlignment="1" applyProtection="1">
      <alignment horizontal="center" vertical="center"/>
    </xf>
    <xf numFmtId="164" fontId="3" fillId="0" borderId="0" xfId="2" applyNumberFormat="1" applyAlignment="1" applyProtection="1">
      <alignment vertical="center"/>
    </xf>
    <xf numFmtId="165" fontId="3" fillId="0" borderId="0" xfId="2" applyNumberFormat="1" applyFont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centerContinuous" readingOrder="1"/>
    </xf>
    <xf numFmtId="0" fontId="2" fillId="2" borderId="0" xfId="1" applyFont="1" applyFill="1" applyBorder="1" applyAlignment="1" applyProtection="1">
      <alignment horizontal="centerContinuous"/>
    </xf>
    <xf numFmtId="164" fontId="4" fillId="2" borderId="0" xfId="2" applyNumberFormat="1" applyFont="1" applyFill="1" applyBorder="1" applyAlignment="1" applyProtection="1">
      <alignment horizontal="centerContinuous" vertical="center"/>
    </xf>
    <xf numFmtId="164" fontId="4" fillId="2" borderId="4" xfId="2" applyNumberFormat="1" applyFont="1" applyFill="1" applyBorder="1" applyAlignment="1" applyProtection="1">
      <alignment horizontal="centerContinuous" vertical="center"/>
    </xf>
    <xf numFmtId="164" fontId="3" fillId="2" borderId="6" xfId="2" applyNumberFormat="1" applyFont="1" applyFill="1" applyBorder="1" applyAlignment="1" applyProtection="1">
      <alignment horizontal="right" vertical="top"/>
    </xf>
    <xf numFmtId="164" fontId="3" fillId="2" borderId="7" xfId="2" applyNumberFormat="1" applyFont="1" applyFill="1" applyBorder="1" applyAlignment="1" applyProtection="1">
      <alignment horizontal="right" vertical="top"/>
    </xf>
    <xf numFmtId="0" fontId="2" fillId="2" borderId="7" xfId="1" applyFont="1" applyFill="1" applyBorder="1" applyAlignment="1" applyProtection="1">
      <alignment vertical="top"/>
    </xf>
    <xf numFmtId="164" fontId="4" fillId="2" borderId="7" xfId="2" applyNumberFormat="1" applyFont="1" applyFill="1" applyBorder="1" applyAlignment="1" applyProtection="1">
      <alignment vertical="top"/>
    </xf>
    <xf numFmtId="164" fontId="4" fillId="2" borderId="8" xfId="2" applyNumberFormat="1" applyFont="1" applyFill="1" applyBorder="1" applyAlignment="1" applyProtection="1">
      <alignment vertical="top"/>
    </xf>
    <xf numFmtId="164" fontId="3" fillId="0" borderId="0" xfId="2" applyNumberFormat="1" applyAlignment="1" applyProtection="1">
      <alignment vertical="top"/>
    </xf>
    <xf numFmtId="14" fontId="3" fillId="0" borderId="0" xfId="2" applyNumberFormat="1" applyAlignment="1" applyProtection="1">
      <alignment vertical="top"/>
    </xf>
    <xf numFmtId="164" fontId="3" fillId="0" borderId="0" xfId="2" applyNumberFormat="1" applyFont="1" applyAlignment="1" applyProtection="1">
      <alignment horizontal="right" vertical="center"/>
    </xf>
    <xf numFmtId="164" fontId="4" fillId="0" borderId="0" xfId="2" applyNumberFormat="1" applyFont="1" applyAlignment="1" applyProtection="1">
      <alignment vertical="center"/>
    </xf>
    <xf numFmtId="164" fontId="9" fillId="0" borderId="0" xfId="2" applyNumberFormat="1" applyFont="1" applyAlignment="1" applyProtection="1">
      <alignment horizontal="left" vertical="center"/>
    </xf>
    <xf numFmtId="164" fontId="9" fillId="0" borderId="0" xfId="2" applyNumberFormat="1" applyFont="1" applyAlignment="1" applyProtection="1">
      <alignment horizontal="centerContinuous" vertical="center"/>
    </xf>
    <xf numFmtId="164" fontId="11" fillId="0" borderId="0" xfId="2" applyNumberFormat="1" applyFont="1" applyAlignment="1" applyProtection="1">
      <alignment horizontal="centerContinuous" vertical="center"/>
    </xf>
    <xf numFmtId="164" fontId="12" fillId="0" borderId="0" xfId="2" applyNumberFormat="1" applyFont="1" applyAlignment="1" applyProtection="1">
      <alignment horizontal="centerContinuous" vertical="center"/>
    </xf>
    <xf numFmtId="164" fontId="12" fillId="0" borderId="0" xfId="2" applyNumberFormat="1" applyFont="1" applyAlignment="1" applyProtection="1">
      <alignment vertical="center"/>
    </xf>
    <xf numFmtId="164" fontId="12" fillId="0" borderId="0" xfId="2" applyNumberFormat="1" applyFont="1" applyAlignment="1" applyProtection="1">
      <alignment horizontal="right" vertical="center"/>
    </xf>
    <xf numFmtId="164" fontId="11" fillId="0" borderId="0" xfId="2" applyNumberFormat="1" applyFont="1" applyAlignment="1" applyProtection="1">
      <alignment vertical="center"/>
    </xf>
    <xf numFmtId="164" fontId="13" fillId="0" borderId="0" xfId="2" applyNumberFormat="1" applyFont="1" applyFill="1" applyBorder="1" applyAlignment="1" applyProtection="1">
      <alignment horizontal="center" vertical="center" wrapText="1"/>
    </xf>
    <xf numFmtId="164" fontId="14" fillId="0" borderId="0" xfId="2" applyNumberFormat="1" applyFont="1" applyBorder="1" applyAlignment="1" applyProtection="1">
      <alignment horizontal="right" vertical="center"/>
    </xf>
    <xf numFmtId="164" fontId="13" fillId="3" borderId="11" xfId="2" applyNumberFormat="1" applyFont="1" applyFill="1" applyBorder="1" applyAlignment="1" applyProtection="1">
      <alignment horizontal="center" vertical="center"/>
    </xf>
    <xf numFmtId="0" fontId="15" fillId="0" borderId="0" xfId="4" applyFont="1" applyAlignment="1" applyProtection="1">
      <alignment horizontal="center" vertical="center"/>
      <protection hidden="1"/>
    </xf>
    <xf numFmtId="164" fontId="13" fillId="0" borderId="0" xfId="2" applyNumberFormat="1" applyFont="1" applyFill="1" applyBorder="1" applyAlignment="1" applyProtection="1">
      <alignment horizontal="left" vertical="center"/>
    </xf>
    <xf numFmtId="164" fontId="12" fillId="0" borderId="0" xfId="2" applyNumberFormat="1" applyFont="1" applyAlignment="1" applyProtection="1">
      <alignment horizontal="center" vertical="center"/>
    </xf>
    <xf numFmtId="0" fontId="16" fillId="0" borderId="0" xfId="4" applyFont="1" applyFill="1" applyAlignment="1">
      <alignment horizontal="center" vertical="center"/>
    </xf>
    <xf numFmtId="0" fontId="17" fillId="0" borderId="0" xfId="4" applyFont="1" applyFill="1" applyAlignment="1">
      <alignment horizontal="center" vertical="center"/>
    </xf>
    <xf numFmtId="0" fontId="18" fillId="0" borderId="0" xfId="4" applyFont="1" applyFill="1" applyAlignment="1">
      <alignment horizontal="center" vertical="center"/>
    </xf>
    <xf numFmtId="0" fontId="19" fillId="0" borderId="0" xfId="4" applyFont="1" applyAlignment="1">
      <alignment wrapText="1"/>
    </xf>
    <xf numFmtId="0" fontId="19" fillId="0" borderId="0" xfId="4" applyFont="1"/>
    <xf numFmtId="0" fontId="20" fillId="4" borderId="0" xfId="3" applyFont="1" applyFill="1" applyAlignment="1" applyProtection="1">
      <alignment horizontal="centerContinuous" vertical="center"/>
    </xf>
    <xf numFmtId="0" fontId="21" fillId="4" borderId="0" xfId="3" applyFont="1" applyFill="1" applyAlignment="1" applyProtection="1">
      <alignment horizontal="center" vertical="center"/>
    </xf>
    <xf numFmtId="0" fontId="22" fillId="4" borderId="0" xfId="3" applyFont="1" applyFill="1" applyAlignment="1" applyProtection="1">
      <alignment horizontal="centerContinuous" vertical="center"/>
    </xf>
    <xf numFmtId="0" fontId="19" fillId="0" borderId="0" xfId="4" applyFont="1" applyAlignment="1">
      <alignment vertical="center" wrapText="1"/>
    </xf>
    <xf numFmtId="0" fontId="19" fillId="0" borderId="0" xfId="4" applyFont="1" applyAlignment="1">
      <alignment vertical="center"/>
    </xf>
    <xf numFmtId="0" fontId="23" fillId="0" borderId="0" xfId="4" applyFont="1" applyAlignment="1">
      <alignment vertical="center" wrapText="1"/>
    </xf>
    <xf numFmtId="0" fontId="18" fillId="0" borderId="0" xfId="4" applyFont="1" applyAlignment="1">
      <alignment vertical="center"/>
    </xf>
    <xf numFmtId="0" fontId="19" fillId="0" borderId="0" xfId="4" applyFont="1" applyAlignment="1" applyProtection="1">
      <alignment vertical="center"/>
      <protection hidden="1"/>
    </xf>
    <xf numFmtId="0" fontId="24" fillId="0" borderId="0" xfId="4" applyFont="1" applyAlignment="1">
      <alignment horizontal="center" vertical="center"/>
    </xf>
    <xf numFmtId="0" fontId="25" fillId="0" borderId="0" xfId="4" applyFont="1" applyAlignment="1">
      <alignment horizontal="center" vertical="center"/>
    </xf>
    <xf numFmtId="0" fontId="18" fillId="0" borderId="11" xfId="4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4" applyFont="1" applyAlignment="1" applyProtection="1">
      <alignment vertical="center" wrapText="1"/>
    </xf>
    <xf numFmtId="0" fontId="19" fillId="0" borderId="0" xfId="4" applyFont="1" applyAlignment="1" applyProtection="1">
      <alignment horizontal="center" vertical="center"/>
      <protection hidden="1"/>
    </xf>
    <xf numFmtId="0" fontId="19" fillId="0" borderId="0" xfId="4" applyFont="1" applyFill="1" applyAlignment="1" applyProtection="1">
      <alignment horizontal="center" vertical="center"/>
      <protection hidden="1"/>
    </xf>
    <xf numFmtId="0" fontId="18" fillId="0" borderId="0" xfId="4" applyFont="1" applyAlignment="1">
      <alignment horizontal="center" vertical="center"/>
    </xf>
    <xf numFmtId="0" fontId="27" fillId="0" borderId="0" xfId="4" applyFont="1" applyAlignment="1">
      <alignment vertical="center" wrapText="1"/>
    </xf>
    <xf numFmtId="14" fontId="18" fillId="0" borderId="11" xfId="3" applyNumberFormat="1" applyFont="1" applyBorder="1" applyAlignment="1" applyProtection="1">
      <alignment horizontal="center" vertical="center" wrapText="1"/>
      <protection locked="0"/>
    </xf>
    <xf numFmtId="0" fontId="26" fillId="0" borderId="0" xfId="5" applyFont="1" applyAlignment="1" applyProtection="1">
      <alignment vertical="center" wrapText="1"/>
    </xf>
    <xf numFmtId="0" fontId="19" fillId="0" borderId="0" xfId="4" applyNumberFormat="1" applyFont="1" applyFill="1" applyAlignment="1" applyProtection="1">
      <alignment horizontal="center" vertical="center"/>
      <protection hidden="1"/>
    </xf>
    <xf numFmtId="0" fontId="25" fillId="0" borderId="0" xfId="4" applyFont="1" applyAlignment="1">
      <alignment horizontal="center" vertical="center" wrapText="1"/>
    </xf>
    <xf numFmtId="0" fontId="27" fillId="0" borderId="0" xfId="5" applyFont="1" applyAlignment="1">
      <alignment vertical="center" wrapText="1"/>
    </xf>
    <xf numFmtId="0" fontId="19" fillId="0" borderId="0" xfId="4" applyFont="1" applyFill="1" applyAlignment="1">
      <alignment horizontal="center" vertical="center"/>
    </xf>
    <xf numFmtId="0" fontId="28" fillId="0" borderId="0" xfId="4" applyFont="1" applyAlignment="1">
      <alignment horizontal="center" vertical="center" wrapText="1"/>
    </xf>
    <xf numFmtId="14" fontId="18" fillId="0" borderId="0" xfId="3" applyNumberFormat="1" applyFont="1" applyBorder="1" applyAlignment="1" applyProtection="1">
      <alignment horizontal="center" vertical="center" wrapText="1"/>
    </xf>
    <xf numFmtId="3" fontId="18" fillId="0" borderId="11" xfId="4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4" applyFont="1" applyAlignment="1">
      <alignment horizontal="center" vertical="center" wrapText="1"/>
    </xf>
    <xf numFmtId="0" fontId="29" fillId="0" borderId="0" xfId="4" applyFont="1" applyFill="1" applyAlignment="1">
      <alignment horizontal="center" vertical="center"/>
    </xf>
    <xf numFmtId="0" fontId="30" fillId="0" borderId="0" xfId="4" applyFont="1" applyAlignment="1">
      <alignment horizontal="center" vertical="center"/>
    </xf>
    <xf numFmtId="0" fontId="31" fillId="0" borderId="0" xfId="4" applyFont="1" applyAlignment="1">
      <alignment vertical="center" wrapText="1"/>
    </xf>
    <xf numFmtId="0" fontId="31" fillId="0" borderId="0" xfId="4" applyFont="1" applyFill="1" applyAlignment="1">
      <alignment vertical="center"/>
    </xf>
    <xf numFmtId="3" fontId="32" fillId="0" borderId="11" xfId="4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4" applyFont="1" applyFill="1" applyAlignment="1" applyProtection="1">
      <alignment vertical="center" wrapText="1"/>
    </xf>
    <xf numFmtId="0" fontId="19" fillId="0" borderId="0" xfId="4" applyFont="1" applyFill="1" applyAlignment="1">
      <alignment vertical="center"/>
    </xf>
    <xf numFmtId="0" fontId="30" fillId="0" borderId="0" xfId="4" applyFont="1" applyFill="1" applyAlignment="1">
      <alignment horizontal="center" vertical="center" wrapText="1"/>
    </xf>
    <xf numFmtId="0" fontId="4" fillId="0" borderId="0" xfId="4" applyFont="1" applyFill="1" applyAlignment="1">
      <alignment vertical="center" wrapText="1"/>
    </xf>
    <xf numFmtId="0" fontId="32" fillId="0" borderId="0" xfId="4" applyFont="1" applyFill="1" applyAlignment="1">
      <alignment horizontal="center" vertical="center"/>
    </xf>
    <xf numFmtId="0" fontId="19" fillId="0" borderId="0" xfId="4" applyFont="1" applyFill="1" applyAlignment="1">
      <alignment vertical="center" wrapText="1"/>
    </xf>
    <xf numFmtId="0" fontId="28" fillId="0" borderId="0" xfId="4" applyFont="1" applyFill="1" applyAlignment="1">
      <alignment horizontal="center" vertical="center" wrapText="1"/>
    </xf>
    <xf numFmtId="0" fontId="31" fillId="0" borderId="0" xfId="4" applyFont="1" applyAlignment="1">
      <alignment vertical="center"/>
    </xf>
    <xf numFmtId="0" fontId="29" fillId="0" borderId="0" xfId="4" applyFont="1" applyAlignment="1">
      <alignment horizontal="center" vertical="center"/>
    </xf>
    <xf numFmtId="0" fontId="4" fillId="0" borderId="0" xfId="4" applyFont="1" applyAlignment="1">
      <alignment vertical="center" wrapText="1"/>
    </xf>
    <xf numFmtId="0" fontId="32" fillId="0" borderId="0" xfId="4" applyFont="1" applyAlignment="1">
      <alignment horizontal="center" vertical="center"/>
    </xf>
    <xf numFmtId="0" fontId="4" fillId="0" borderId="0" xfId="4" applyFont="1" applyAlignment="1">
      <alignment horizontal="center" vertical="center" wrapText="1"/>
    </xf>
    <xf numFmtId="0" fontId="34" fillId="4" borderId="0" xfId="3" applyFont="1" applyFill="1" applyAlignment="1" applyProtection="1">
      <alignment horizontal="centerContinuous" vertical="center"/>
    </xf>
    <xf numFmtId="0" fontId="35" fillId="4" borderId="0" xfId="3" applyFont="1" applyFill="1" applyAlignment="1" applyProtection="1">
      <alignment horizontal="centerContinuous" vertical="center"/>
    </xf>
    <xf numFmtId="0" fontId="30" fillId="0" borderId="0" xfId="4" applyFont="1" applyAlignment="1">
      <alignment horizontal="center" vertical="center" wrapText="1"/>
    </xf>
    <xf numFmtId="0" fontId="36" fillId="0" borderId="0" xfId="4" applyFont="1" applyAlignment="1">
      <alignment vertical="center" wrapText="1"/>
    </xf>
    <xf numFmtId="0" fontId="37" fillId="0" borderId="0" xfId="4" applyFont="1" applyAlignment="1">
      <alignment vertical="center"/>
    </xf>
    <xf numFmtId="0" fontId="33" fillId="0" borderId="0" xfId="4" applyFont="1" applyAlignment="1">
      <alignment vertical="center"/>
    </xf>
    <xf numFmtId="3" fontId="32" fillId="0" borderId="11" xfId="4" applyNumberFormat="1" applyFont="1" applyBorder="1" applyAlignment="1" applyProtection="1">
      <alignment horizontal="center" vertical="center" wrapText="1"/>
      <protection locked="0"/>
    </xf>
    <xf numFmtId="0" fontId="33" fillId="0" borderId="0" xfId="4" applyFont="1" applyAlignment="1" applyProtection="1">
      <alignment vertical="center" wrapText="1"/>
    </xf>
    <xf numFmtId="0" fontId="37" fillId="0" borderId="0" xfId="4" applyFont="1" applyAlignment="1">
      <alignment horizontal="center" vertical="center"/>
    </xf>
    <xf numFmtId="0" fontId="32" fillId="0" borderId="11" xfId="4" applyFont="1" applyBorder="1" applyAlignment="1" applyProtection="1">
      <alignment horizontal="center" vertical="center" wrapText="1"/>
      <protection locked="0"/>
    </xf>
    <xf numFmtId="3" fontId="18" fillId="0" borderId="11" xfId="4" applyNumberFormat="1" applyFont="1" applyBorder="1" applyAlignment="1" applyProtection="1">
      <alignment horizontal="center" vertical="center" wrapText="1"/>
      <protection locked="0"/>
    </xf>
    <xf numFmtId="0" fontId="18" fillId="0" borderId="11" xfId="4" applyFont="1" applyBorder="1" applyAlignment="1" applyProtection="1">
      <alignment horizontal="center" vertical="center" wrapText="1"/>
      <protection locked="0"/>
    </xf>
    <xf numFmtId="0" fontId="31" fillId="0" borderId="0" xfId="4" applyFont="1" applyFill="1" applyAlignment="1">
      <alignment vertical="center" wrapText="1"/>
    </xf>
    <xf numFmtId="10" fontId="18" fillId="0" borderId="11" xfId="4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4" applyFont="1" applyBorder="1" applyAlignment="1">
      <alignment vertical="center"/>
    </xf>
    <xf numFmtId="0" fontId="26" fillId="0" borderId="0" xfId="4" applyFont="1" applyAlignment="1">
      <alignment vertical="center" wrapText="1"/>
    </xf>
    <xf numFmtId="0" fontId="19" fillId="0" borderId="0" xfId="3" applyFont="1" applyAlignment="1">
      <alignment horizontal="center" vertical="center"/>
    </xf>
    <xf numFmtId="0" fontId="28" fillId="0" borderId="0" xfId="4" applyFont="1"/>
    <xf numFmtId="0" fontId="18" fillId="0" borderId="0" xfId="4" applyFont="1"/>
    <xf numFmtId="0" fontId="38" fillId="0" borderId="0" xfId="3" applyFont="1" applyBorder="1" applyAlignment="1" applyProtection="1">
      <alignment horizontal="left" vertical="top"/>
    </xf>
    <xf numFmtId="165" fontId="30" fillId="0" borderId="0" xfId="3" applyNumberFormat="1" applyFont="1" applyBorder="1" applyProtection="1"/>
    <xf numFmtId="0" fontId="30" fillId="0" borderId="0" xfId="3" applyFont="1" applyProtection="1"/>
    <xf numFmtId="0" fontId="31" fillId="0" borderId="0" xfId="3" applyFont="1" applyBorder="1" applyAlignment="1" applyProtection="1">
      <alignment horizontal="center" vertical="center"/>
    </xf>
    <xf numFmtId="0" fontId="30" fillId="0" borderId="0" xfId="3" applyFont="1" applyAlignment="1" applyProtection="1">
      <alignment horizontal="center" vertical="center"/>
    </xf>
    <xf numFmtId="0" fontId="30" fillId="0" borderId="0" xfId="3" applyFont="1" applyAlignment="1" applyProtection="1">
      <alignment vertical="center"/>
    </xf>
    <xf numFmtId="0" fontId="39" fillId="0" borderId="0" xfId="3" applyFont="1" applyBorder="1" applyAlignment="1" applyProtection="1">
      <alignment horizontal="left" vertical="center"/>
    </xf>
    <xf numFmtId="0" fontId="40" fillId="0" borderId="15" xfId="3" applyFont="1" applyFill="1" applyBorder="1" applyAlignment="1" applyProtection="1">
      <alignment horizontal="centerContinuous" vertical="center"/>
    </xf>
    <xf numFmtId="0" fontId="30" fillId="0" borderId="16" xfId="3" applyFont="1" applyFill="1" applyBorder="1" applyAlignment="1" applyProtection="1">
      <alignment horizontal="centerContinuous"/>
    </xf>
    <xf numFmtId="0" fontId="30" fillId="0" borderId="17" xfId="3" applyFont="1" applyBorder="1" applyAlignment="1" applyProtection="1">
      <alignment horizontal="centerContinuous" vertical="center"/>
    </xf>
    <xf numFmtId="0" fontId="30" fillId="5" borderId="5" xfId="3" applyFont="1" applyFill="1" applyBorder="1" applyProtection="1"/>
    <xf numFmtId="0" fontId="30" fillId="0" borderId="16" xfId="3" applyFont="1" applyBorder="1" applyAlignment="1" applyProtection="1">
      <alignment horizontal="centerContinuous" vertical="center"/>
    </xf>
    <xf numFmtId="0" fontId="30" fillId="0" borderId="17" xfId="3" applyFont="1" applyFill="1" applyBorder="1" applyAlignment="1" applyProtection="1">
      <alignment horizontal="centerContinuous" vertical="center"/>
    </xf>
    <xf numFmtId="0" fontId="31" fillId="0" borderId="0" xfId="3" applyFont="1" applyFill="1" applyBorder="1" applyAlignment="1" applyProtection="1">
      <alignment horizontal="center" vertical="center" wrapText="1"/>
    </xf>
    <xf numFmtId="0" fontId="30" fillId="0" borderId="18" xfId="3" applyFont="1" applyFill="1" applyBorder="1" applyAlignment="1" applyProtection="1">
      <alignment horizontal="centerContinuous"/>
    </xf>
    <xf numFmtId="0" fontId="42" fillId="0" borderId="11" xfId="3" applyFont="1" applyFill="1" applyBorder="1" applyAlignment="1" applyProtection="1">
      <alignment horizontal="center"/>
    </xf>
    <xf numFmtId="0" fontId="30" fillId="0" borderId="11" xfId="3" applyFont="1" applyFill="1" applyBorder="1" applyAlignment="1" applyProtection="1">
      <alignment horizontal="centerContinuous"/>
    </xf>
    <xf numFmtId="0" fontId="43" fillId="5" borderId="10" xfId="3" applyFont="1" applyFill="1" applyBorder="1" applyAlignment="1" applyProtection="1">
      <alignment horizontal="center" vertical="center" wrapText="1"/>
    </xf>
    <xf numFmtId="0" fontId="42" fillId="0" borderId="12" xfId="3" applyFont="1" applyFill="1" applyBorder="1" applyAlignment="1" applyProtection="1">
      <alignment horizontal="center"/>
    </xf>
    <xf numFmtId="0" fontId="30" fillId="0" borderId="19" xfId="3" applyFont="1" applyFill="1" applyBorder="1" applyAlignment="1" applyProtection="1">
      <alignment horizontal="centerContinuous"/>
    </xf>
    <xf numFmtId="0" fontId="7" fillId="0" borderId="20" xfId="3" applyFont="1" applyFill="1" applyBorder="1" applyAlignment="1" applyProtection="1">
      <alignment horizontal="left"/>
    </xf>
    <xf numFmtId="0" fontId="40" fillId="0" borderId="1" xfId="3" applyFont="1" applyFill="1" applyBorder="1" applyAlignment="1" applyProtection="1">
      <alignment horizontal="left" wrapText="1"/>
    </xf>
    <xf numFmtId="0" fontId="40" fillId="0" borderId="21" xfId="3" applyFont="1" applyFill="1" applyBorder="1" applyAlignment="1" applyProtection="1">
      <alignment horizontal="left"/>
    </xf>
    <xf numFmtId="0" fontId="30" fillId="5" borderId="22" xfId="3" applyFont="1" applyFill="1" applyBorder="1" applyProtection="1"/>
    <xf numFmtId="0" fontId="40" fillId="0" borderId="21" xfId="3" applyFont="1" applyFill="1" applyBorder="1" applyAlignment="1" applyProtection="1">
      <alignment horizontal="left" wrapText="1"/>
    </xf>
    <xf numFmtId="0" fontId="15" fillId="0" borderId="0" xfId="4" applyFont="1" applyAlignment="1" applyProtection="1">
      <alignment horizontal="centerContinuous" vertical="center"/>
      <protection hidden="1"/>
    </xf>
    <xf numFmtId="0" fontId="31" fillId="0" borderId="0" xfId="3" applyFont="1" applyFill="1" applyBorder="1" applyAlignment="1" applyProtection="1">
      <alignment horizontal="centerContinuous" vertical="center"/>
    </xf>
    <xf numFmtId="0" fontId="30" fillId="0" borderId="0" xfId="3" applyFont="1" applyAlignment="1" applyProtection="1">
      <alignment horizontal="centerContinuous" vertical="center"/>
    </xf>
    <xf numFmtId="0" fontId="44" fillId="0" borderId="23" xfId="3" applyFont="1" applyFill="1" applyBorder="1" applyAlignment="1" applyProtection="1">
      <alignment horizontal="left" vertical="top"/>
    </xf>
    <xf numFmtId="0" fontId="40" fillId="0" borderId="7" xfId="3" applyFont="1" applyFill="1" applyBorder="1" applyAlignment="1" applyProtection="1">
      <alignment horizontal="left" wrapText="1"/>
    </xf>
    <xf numFmtId="0" fontId="40" fillId="0" borderId="24" xfId="3" applyFont="1" applyFill="1" applyBorder="1" applyAlignment="1" applyProtection="1">
      <alignment horizontal="left"/>
    </xf>
    <xf numFmtId="0" fontId="40" fillId="0" borderId="24" xfId="3" applyFont="1" applyFill="1" applyBorder="1" applyAlignment="1" applyProtection="1">
      <alignment horizontal="left" wrapText="1"/>
    </xf>
    <xf numFmtId="0" fontId="30" fillId="0" borderId="18" xfId="3" applyFont="1" applyFill="1" applyBorder="1" applyAlignment="1" applyProtection="1">
      <alignment horizontal="left"/>
    </xf>
    <xf numFmtId="0" fontId="30" fillId="0" borderId="11" xfId="4" applyFont="1" applyFill="1" applyBorder="1" applyAlignment="1" applyProtection="1">
      <alignment horizontal="center"/>
    </xf>
    <xf numFmtId="3" fontId="30" fillId="0" borderId="19" xfId="3" applyNumberFormat="1" applyFont="1" applyFill="1" applyBorder="1" applyAlignment="1" applyProtection="1">
      <protection locked="0"/>
    </xf>
    <xf numFmtId="0" fontId="31" fillId="0" borderId="0" xfId="3" applyFont="1" applyFill="1" applyBorder="1" applyAlignment="1" applyProtection="1">
      <alignment horizontal="center" vertical="center"/>
    </xf>
    <xf numFmtId="3" fontId="30" fillId="0" borderId="0" xfId="3" applyNumberFormat="1" applyFont="1" applyAlignment="1" applyProtection="1">
      <alignment vertical="center"/>
    </xf>
    <xf numFmtId="3" fontId="30" fillId="0" borderId="0" xfId="3" applyNumberFormat="1" applyFont="1" applyAlignment="1" applyProtection="1">
      <alignment horizontal="center" vertical="center"/>
    </xf>
    <xf numFmtId="0" fontId="30" fillId="0" borderId="11" xfId="3" applyFont="1" applyFill="1" applyBorder="1" applyAlignment="1" applyProtection="1">
      <alignment horizontal="center"/>
    </xf>
    <xf numFmtId="3" fontId="30" fillId="0" borderId="19" xfId="3" applyNumberFormat="1" applyFont="1" applyBorder="1" applyAlignment="1" applyProtection="1">
      <protection locked="0"/>
    </xf>
    <xf numFmtId="0" fontId="6" fillId="0" borderId="3" xfId="3" applyFont="1" applyFill="1" applyBorder="1" applyAlignment="1" applyProtection="1">
      <alignment horizontal="center" vertical="center" wrapText="1"/>
    </xf>
    <xf numFmtId="0" fontId="30" fillId="0" borderId="12" xfId="3" applyFont="1" applyFill="1" applyBorder="1" applyAlignment="1" applyProtection="1">
      <alignment horizontal="center"/>
    </xf>
    <xf numFmtId="0" fontId="42" fillId="0" borderId="25" xfId="3" applyFont="1" applyFill="1" applyBorder="1" applyAlignment="1" applyProtection="1">
      <alignment horizontal="right"/>
    </xf>
    <xf numFmtId="0" fontId="30" fillId="0" borderId="26" xfId="3" applyFont="1" applyFill="1" applyBorder="1" applyAlignment="1" applyProtection="1"/>
    <xf numFmtId="166" fontId="42" fillId="0" borderId="27" xfId="3" applyNumberFormat="1" applyFont="1" applyFill="1" applyBorder="1" applyAlignment="1" applyProtection="1">
      <alignment vertical="center"/>
    </xf>
    <xf numFmtId="0" fontId="42" fillId="0" borderId="28" xfId="3" applyFont="1" applyFill="1" applyBorder="1" applyAlignment="1" applyProtection="1">
      <alignment horizontal="left"/>
    </xf>
    <xf numFmtId="0" fontId="45" fillId="0" borderId="16" xfId="3" applyFont="1" applyFill="1" applyBorder="1" applyAlignment="1" applyProtection="1">
      <alignment horizontal="left"/>
    </xf>
    <xf numFmtId="0" fontId="45" fillId="0" borderId="17" xfId="3" applyFont="1" applyFill="1" applyBorder="1" applyAlignment="1" applyProtection="1">
      <alignment horizontal="left"/>
    </xf>
    <xf numFmtId="0" fontId="30" fillId="0" borderId="29" xfId="3" applyFont="1" applyFill="1" applyBorder="1" applyProtection="1"/>
    <xf numFmtId="0" fontId="46" fillId="0" borderId="0" xfId="3" applyFont="1" applyBorder="1" applyAlignment="1" applyProtection="1">
      <alignment vertical="center" wrapText="1"/>
    </xf>
    <xf numFmtId="0" fontId="30" fillId="0" borderId="0" xfId="3" applyFont="1" applyFill="1" applyProtection="1"/>
    <xf numFmtId="0" fontId="30" fillId="0" borderId="30" xfId="4" applyFont="1" applyFill="1" applyBorder="1" applyAlignment="1" applyProtection="1">
      <alignment horizontal="center"/>
    </xf>
    <xf numFmtId="3" fontId="30" fillId="0" borderId="31" xfId="3" applyNumberFormat="1" applyFont="1" applyBorder="1" applyAlignment="1" applyProtection="1">
      <protection locked="0"/>
    </xf>
    <xf numFmtId="0" fontId="30" fillId="0" borderId="0" xfId="3" applyFont="1" applyBorder="1" applyProtection="1"/>
    <xf numFmtId="0" fontId="45" fillId="0" borderId="0" xfId="3" applyFont="1" applyFill="1" applyBorder="1" applyAlignment="1" applyProtection="1">
      <alignment horizontal="right"/>
    </xf>
    <xf numFmtId="0" fontId="30" fillId="0" borderId="18" xfId="6" applyFont="1" applyFill="1" applyBorder="1" applyAlignment="1" applyProtection="1">
      <alignment horizontal="left"/>
    </xf>
    <xf numFmtId="0" fontId="30" fillId="0" borderId="11" xfId="6" applyFont="1" applyFill="1" applyBorder="1" applyAlignment="1" applyProtection="1">
      <alignment horizontal="center"/>
    </xf>
    <xf numFmtId="3" fontId="48" fillId="0" borderId="19" xfId="3" applyNumberFormat="1" applyFont="1" applyBorder="1" applyAlignment="1" applyProtection="1">
      <protection locked="0"/>
    </xf>
    <xf numFmtId="0" fontId="42" fillId="0" borderId="25" xfId="3" applyFont="1" applyFill="1" applyBorder="1" applyAlignment="1" applyProtection="1">
      <alignment horizontal="right" vertical="center"/>
    </xf>
    <xf numFmtId="0" fontId="49" fillId="0" borderId="32" xfId="3" applyFont="1" applyFill="1" applyBorder="1" applyAlignment="1" applyProtection="1">
      <alignment horizontal="right"/>
    </xf>
    <xf numFmtId="0" fontId="40" fillId="0" borderId="33" xfId="3" applyFont="1" applyFill="1" applyBorder="1" applyAlignment="1" applyProtection="1"/>
    <xf numFmtId="166" fontId="49" fillId="0" borderId="34" xfId="3" applyNumberFormat="1" applyFont="1" applyFill="1" applyBorder="1" applyAlignment="1" applyProtection="1">
      <alignment vertical="center"/>
    </xf>
    <xf numFmtId="0" fontId="40" fillId="0" borderId="20" xfId="3" applyFont="1" applyFill="1" applyBorder="1" applyAlignment="1" applyProtection="1">
      <alignment horizontal="left"/>
    </xf>
    <xf numFmtId="0" fontId="42" fillId="0" borderId="0" xfId="3" applyFont="1" applyFill="1" applyBorder="1" applyAlignment="1" applyProtection="1">
      <alignment horizontal="center"/>
    </xf>
    <xf numFmtId="3" fontId="30" fillId="0" borderId="22" xfId="3" applyNumberFormat="1" applyFont="1" applyBorder="1" applyAlignment="1" applyProtection="1"/>
    <xf numFmtId="0" fontId="30" fillId="0" borderId="35" xfId="3" applyFont="1" applyFill="1" applyBorder="1" applyAlignment="1" applyProtection="1">
      <alignment horizontal="left"/>
    </xf>
    <xf numFmtId="0" fontId="49" fillId="0" borderId="33" xfId="3" applyFont="1" applyBorder="1" applyAlignment="1" applyProtection="1">
      <alignment horizontal="center" vertical="center"/>
    </xf>
    <xf numFmtId="0" fontId="30" fillId="0" borderId="12" xfId="4" applyFont="1" applyFill="1" applyBorder="1" applyAlignment="1" applyProtection="1">
      <alignment horizontal="center"/>
    </xf>
    <xf numFmtId="0" fontId="40" fillId="0" borderId="36" xfId="3" applyFont="1" applyFill="1" applyBorder="1" applyAlignment="1" applyProtection="1"/>
    <xf numFmtId="166" fontId="49" fillId="0" borderId="37" xfId="3" applyNumberFormat="1" applyFont="1" applyFill="1" applyBorder="1" applyAlignment="1" applyProtection="1">
      <alignment vertical="center"/>
    </xf>
    <xf numFmtId="0" fontId="42" fillId="0" borderId="23" xfId="3" applyFont="1" applyFill="1" applyBorder="1" applyAlignment="1" applyProtection="1">
      <alignment horizontal="left" vertical="top"/>
    </xf>
    <xf numFmtId="3" fontId="30" fillId="0" borderId="38" xfId="3" applyNumberFormat="1" applyFont="1" applyFill="1" applyBorder="1" applyAlignment="1" applyProtection="1">
      <protection locked="0"/>
    </xf>
    <xf numFmtId="166" fontId="50" fillId="0" borderId="27" xfId="3" applyNumberFormat="1" applyFont="1" applyFill="1" applyBorder="1" applyAlignment="1" applyProtection="1">
      <alignment vertical="center"/>
    </xf>
    <xf numFmtId="0" fontId="30" fillId="0" borderId="16" xfId="3" applyFont="1" applyFill="1" applyBorder="1" applyAlignment="1" applyProtection="1">
      <alignment horizontal="left"/>
    </xf>
    <xf numFmtId="0" fontId="42" fillId="0" borderId="17" xfId="3" applyFont="1" applyFill="1" applyBorder="1" applyAlignment="1" applyProtection="1">
      <alignment horizontal="left"/>
    </xf>
    <xf numFmtId="0" fontId="30" fillId="0" borderId="0" xfId="3" applyFont="1" applyFill="1" applyAlignment="1" applyProtection="1">
      <alignment horizontal="center" vertical="center"/>
    </xf>
    <xf numFmtId="0" fontId="30" fillId="0" borderId="0" xfId="3" applyFont="1" applyFill="1" applyBorder="1" applyAlignment="1" applyProtection="1">
      <alignment horizontal="left"/>
    </xf>
    <xf numFmtId="0" fontId="30" fillId="0" borderId="39" xfId="3" applyFont="1" applyBorder="1" applyProtection="1"/>
    <xf numFmtId="0" fontId="40" fillId="0" borderId="32" xfId="3" applyFont="1" applyFill="1" applyBorder="1" applyAlignment="1" applyProtection="1">
      <alignment horizontal="center" vertical="center"/>
    </xf>
    <xf numFmtId="0" fontId="40" fillId="0" borderId="33" xfId="3" applyFont="1" applyFill="1" applyBorder="1" applyAlignment="1" applyProtection="1">
      <alignment horizontal="center" vertical="center"/>
    </xf>
    <xf numFmtId="166" fontId="40" fillId="0" borderId="40" xfId="3" applyNumberFormat="1" applyFont="1" applyFill="1" applyBorder="1" applyAlignment="1" applyProtection="1">
      <alignment vertical="center"/>
    </xf>
    <xf numFmtId="0" fontId="4" fillId="5" borderId="22" xfId="3" applyFont="1" applyFill="1" applyBorder="1" applyProtection="1"/>
    <xf numFmtId="0" fontId="40" fillId="0" borderId="41" xfId="3" applyFont="1" applyFill="1" applyBorder="1" applyAlignment="1" applyProtection="1">
      <alignment horizontal="center" vertical="center"/>
    </xf>
    <xf numFmtId="0" fontId="40" fillId="0" borderId="33" xfId="3" applyFont="1" applyBorder="1" applyAlignment="1" applyProtection="1">
      <alignment horizontal="center" vertical="center"/>
    </xf>
    <xf numFmtId="166" fontId="40" fillId="0" borderId="34" xfId="3" applyNumberFormat="1" applyFont="1" applyFill="1" applyBorder="1" applyAlignment="1" applyProtection="1">
      <alignment vertical="center"/>
    </xf>
    <xf numFmtId="0" fontId="4" fillId="0" borderId="0" xfId="3" applyFont="1" applyProtection="1"/>
    <xf numFmtId="0" fontId="4" fillId="0" borderId="0" xfId="3" applyFont="1" applyAlignment="1" applyProtection="1">
      <alignment horizontal="center" vertical="center"/>
    </xf>
    <xf numFmtId="0" fontId="4" fillId="0" borderId="0" xfId="3" applyFont="1" applyAlignment="1" applyProtection="1">
      <alignment vertical="center"/>
    </xf>
    <xf numFmtId="0" fontId="30" fillId="0" borderId="0" xfId="3" applyFont="1" applyAlignment="1" applyProtection="1">
      <alignment horizontal="center"/>
    </xf>
    <xf numFmtId="0" fontId="7" fillId="0" borderId="5" xfId="3" applyFont="1" applyBorder="1" applyAlignment="1" applyProtection="1">
      <alignment horizontal="center" vertical="center" wrapText="1"/>
    </xf>
    <xf numFmtId="0" fontId="8" fillId="0" borderId="9" xfId="4" applyBorder="1" applyAlignment="1">
      <alignment horizontal="center" vertical="center" wrapText="1"/>
    </xf>
    <xf numFmtId="164" fontId="6" fillId="0" borderId="5" xfId="2" applyNumberFormat="1" applyFont="1" applyBorder="1" applyAlignment="1" applyProtection="1">
      <alignment horizontal="center" vertical="center" wrapText="1"/>
    </xf>
    <xf numFmtId="0" fontId="10" fillId="0" borderId="9" xfId="4" applyFont="1" applyBorder="1" applyAlignment="1">
      <alignment horizontal="center" vertical="center" wrapText="1"/>
    </xf>
    <xf numFmtId="164" fontId="7" fillId="0" borderId="5" xfId="2" applyNumberFormat="1" applyFont="1" applyBorder="1" applyAlignment="1" applyProtection="1">
      <alignment horizontal="center" vertical="center" wrapText="1"/>
    </xf>
    <xf numFmtId="0" fontId="8" fillId="0" borderId="10" xfId="4" applyBorder="1" applyAlignment="1">
      <alignment horizontal="center" vertical="center" wrapText="1"/>
    </xf>
    <xf numFmtId="49" fontId="19" fillId="0" borderId="12" xfId="4" applyNumberFormat="1" applyFont="1" applyBorder="1" applyAlignment="1" applyProtection="1">
      <alignment horizontal="center" vertical="center" wrapText="1"/>
      <protection locked="0"/>
    </xf>
    <xf numFmtId="49" fontId="19" fillId="0" borderId="13" xfId="4" applyNumberFormat="1" applyFont="1" applyBorder="1" applyAlignment="1" applyProtection="1">
      <alignment horizontal="center" vertical="center" wrapText="1"/>
      <protection locked="0"/>
    </xf>
    <xf numFmtId="49" fontId="19" fillId="0" borderId="14" xfId="4" applyNumberFormat="1" applyFont="1" applyBorder="1" applyAlignment="1" applyProtection="1">
      <alignment horizontal="center" vertical="center" wrapText="1"/>
      <protection locked="0"/>
    </xf>
    <xf numFmtId="0" fontId="19" fillId="0" borderId="10" xfId="4" applyFont="1" applyBorder="1" applyAlignment="1">
      <alignment wrapText="1"/>
    </xf>
    <xf numFmtId="0" fontId="19" fillId="0" borderId="9" xfId="4" applyFont="1" applyBorder="1" applyAlignment="1">
      <alignment wrapText="1"/>
    </xf>
    <xf numFmtId="0" fontId="5" fillId="0" borderId="10" xfId="3" applyBorder="1" applyAlignment="1">
      <alignment wrapText="1"/>
    </xf>
    <xf numFmtId="0" fontId="5" fillId="0" borderId="9" xfId="3" applyBorder="1" applyAlignment="1">
      <alignment wrapText="1"/>
    </xf>
  </cellXfs>
  <cellStyles count="7">
    <cellStyle name="Normale" xfId="0" builtinId="0"/>
    <cellStyle name="Normale 2" xfId="3"/>
    <cellStyle name="Normale 3" xfId="4"/>
    <cellStyle name="Normale 4 2" xfId="6"/>
    <cellStyle name="Normale 8" xfId="5"/>
    <cellStyle name="Normale_modello si2 raln_MODIFICATO_ALESSIO" xfId="1"/>
    <cellStyle name="Normale_PRINFEL98_modello si2 raln_MODIFICATO_ALESSIO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41704</xdr:rowOff>
    </xdr:from>
    <xdr:to>
      <xdr:col>3</xdr:col>
      <xdr:colOff>0</xdr:colOff>
      <xdr:row>1</xdr:row>
      <xdr:rowOff>419342</xdr:rowOff>
    </xdr:to>
    <xdr:sp macro="" textlink="">
      <xdr:nvSpPr>
        <xdr:cNvPr id="2" name="Testo 3"/>
        <xdr:cNvSpPr txBox="1">
          <a:spLocks noChangeArrowheads="1"/>
        </xdr:cNvSpPr>
      </xdr:nvSpPr>
      <xdr:spPr bwMode="auto">
        <a:xfrm>
          <a:off x="0" y="594154"/>
          <a:ext cx="5705475" cy="377638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15</a:t>
          </a:r>
          <a:r>
            <a:rPr lang="it-IT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1000" b="1" i="0"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it-IT" sz="1000" b="0" i="0">
              <a:latin typeface="Arial" pitchFamily="34" charset="0"/>
              <a:ea typeface="+mn-ea"/>
              <a:cs typeface="Arial" pitchFamily="34" charset="0"/>
            </a:rPr>
            <a:t>FONDI PER IL TRATTAMENTO ACCESSORIO</a:t>
          </a:r>
          <a:endParaRPr lang="it-IT" sz="1000" b="0" i="0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defRPr sz="1000"/>
          </a:pPr>
          <a:r>
            <a:rPr lang="it-IT" sz="1000" b="1" i="0" strike="noStrike">
              <a:solidFill>
                <a:srgbClr val="000000"/>
              </a:solidFill>
              <a:latin typeface="Arial"/>
              <a:cs typeface="Arial"/>
            </a:rPr>
            <a:t>MACROCATEGORIA: PERSONALE NON DIRIGENTE  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Area_Interscambio/EX_Intersettore_Comunicazione/VARIE/conto%20annuale/2018/Tabelle%20conto%20annuale%202018/KitExcel_2018/RALN_REGIONI%20E%20AUT_LOC_%20(CCNL%20NAZ_)%20-%20agg.12.09.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_1"/>
      <sheetName val="COCOCO"/>
      <sheetName val="SI_1A(COMUNI-PROVINCE-CITTA_ME)"/>
      <sheetName val="SI_1A(UNIONE_COMUNI)"/>
      <sheetName val="SI_1A(COMUNITA_MONTANE)"/>
      <sheetName val="SI_1A_CONV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SICI(1)"/>
      <sheetName val="SICI(2)"/>
      <sheetName val="Tabella Riconciliazione"/>
      <sheetName val="Valori Medi"/>
      <sheetName val="Squadratura 1"/>
      <sheetName val="Squadratura 2"/>
      <sheetName val="Squadratura 3"/>
      <sheetName val="Squadratura 4"/>
      <sheetName val="Squadratura 7"/>
      <sheetName val="Incongruenze 1 e 11"/>
      <sheetName val="Incongruenza 2"/>
      <sheetName val="Incongruenze 3, 12 e 13"/>
      <sheetName val="Incongruenza 4 e controlli t14"/>
      <sheetName val="Incongruenza 5"/>
      <sheetName val="Incongruenza 6"/>
      <sheetName val="Incongruenza 7"/>
      <sheetName val="Incongruenza 8"/>
      <sheetName val="Incongruenza 10"/>
      <sheetName val="Incongruenza 14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REGIONI ED AUTONOMIE LOCALI - anno 2018</v>
          </cell>
          <cell r="L1">
            <v>2018</v>
          </cell>
        </row>
        <row r="16">
          <cell r="AI16">
            <v>0</v>
          </cell>
          <cell r="AJ16">
            <v>0</v>
          </cell>
        </row>
        <row r="17">
          <cell r="AI17">
            <v>4</v>
          </cell>
          <cell r="AJ17">
            <v>7</v>
          </cell>
        </row>
        <row r="18">
          <cell r="AI18">
            <v>2</v>
          </cell>
          <cell r="AJ18">
            <v>8</v>
          </cell>
        </row>
        <row r="19">
          <cell r="AI19">
            <v>5</v>
          </cell>
          <cell r="AJ19">
            <v>17</v>
          </cell>
        </row>
        <row r="20">
          <cell r="AI20">
            <v>8</v>
          </cell>
          <cell r="AJ20">
            <v>24</v>
          </cell>
        </row>
        <row r="21">
          <cell r="AI21">
            <v>4</v>
          </cell>
          <cell r="AJ21">
            <v>11</v>
          </cell>
        </row>
        <row r="22">
          <cell r="AI22">
            <v>1</v>
          </cell>
          <cell r="AJ22">
            <v>2</v>
          </cell>
        </row>
        <row r="23">
          <cell r="AI23">
            <v>0</v>
          </cell>
          <cell r="AJ23">
            <v>0</v>
          </cell>
        </row>
        <row r="24">
          <cell r="AI24">
            <v>12</v>
          </cell>
          <cell r="AJ24">
            <v>33</v>
          </cell>
        </row>
        <row r="25">
          <cell r="AI25">
            <v>9</v>
          </cell>
          <cell r="AJ25">
            <v>44</v>
          </cell>
        </row>
        <row r="26">
          <cell r="AI26">
            <v>11</v>
          </cell>
          <cell r="AJ26">
            <v>29</v>
          </cell>
        </row>
        <row r="27">
          <cell r="AI27">
            <v>2</v>
          </cell>
          <cell r="AJ27">
            <v>19</v>
          </cell>
        </row>
        <row r="28">
          <cell r="AI28">
            <v>4</v>
          </cell>
          <cell r="AJ28">
            <v>3</v>
          </cell>
        </row>
        <row r="29">
          <cell r="AI29">
            <v>0</v>
          </cell>
          <cell r="AJ29">
            <v>0</v>
          </cell>
        </row>
        <row r="30">
          <cell r="AI30">
            <v>0</v>
          </cell>
          <cell r="AJ30">
            <v>2</v>
          </cell>
        </row>
        <row r="31">
          <cell r="AI31">
            <v>0</v>
          </cell>
          <cell r="AJ31">
            <v>1</v>
          </cell>
        </row>
        <row r="32">
          <cell r="AI32">
            <v>1</v>
          </cell>
          <cell r="AJ32">
            <v>2</v>
          </cell>
        </row>
        <row r="33">
          <cell r="AI33">
            <v>1</v>
          </cell>
          <cell r="AJ33">
            <v>0</v>
          </cell>
        </row>
        <row r="34">
          <cell r="AI34">
            <v>0</v>
          </cell>
          <cell r="AJ34">
            <v>0</v>
          </cell>
        </row>
        <row r="35">
          <cell r="AI35">
            <v>0</v>
          </cell>
          <cell r="AJ35">
            <v>1</v>
          </cell>
        </row>
        <row r="36">
          <cell r="AI36">
            <v>0</v>
          </cell>
          <cell r="AJ36">
            <v>0</v>
          </cell>
        </row>
        <row r="37">
          <cell r="AI37">
            <v>1</v>
          </cell>
          <cell r="AJ37">
            <v>3</v>
          </cell>
        </row>
        <row r="38">
          <cell r="AI38">
            <v>1</v>
          </cell>
          <cell r="AJ38">
            <v>0</v>
          </cell>
        </row>
        <row r="39">
          <cell r="AI39">
            <v>0</v>
          </cell>
          <cell r="AJ39">
            <v>0</v>
          </cell>
        </row>
        <row r="40">
          <cell r="AI40">
            <v>2</v>
          </cell>
          <cell r="AJ40">
            <v>3</v>
          </cell>
        </row>
        <row r="41">
          <cell r="AI41">
            <v>0</v>
          </cell>
          <cell r="AJ41">
            <v>3</v>
          </cell>
        </row>
        <row r="42">
          <cell r="AI42">
            <v>0</v>
          </cell>
          <cell r="AJ42">
            <v>0</v>
          </cell>
        </row>
        <row r="43">
          <cell r="AI43">
            <v>0</v>
          </cell>
          <cell r="AJ43">
            <v>0</v>
          </cell>
        </row>
        <row r="44">
          <cell r="AI44">
            <v>0</v>
          </cell>
          <cell r="AJ44">
            <v>0</v>
          </cell>
        </row>
        <row r="45">
          <cell r="AI45">
            <v>0</v>
          </cell>
          <cell r="AJ45">
            <v>0</v>
          </cell>
        </row>
        <row r="46">
          <cell r="AI46">
            <v>0</v>
          </cell>
          <cell r="AJ46">
            <v>0</v>
          </cell>
        </row>
        <row r="47">
          <cell r="AI47">
            <v>0</v>
          </cell>
          <cell r="AJ4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7">
          <cell r="E17">
            <v>43431</v>
          </cell>
        </row>
        <row r="19">
          <cell r="E19">
            <v>43451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showGridLines="0" tabSelected="1" view="pageBreakPreview" topLeftCell="A77" zoomScale="60" zoomScaleNormal="89" workbookViewId="0">
      <selection activeCell="E21" sqref="E21"/>
    </sheetView>
  </sheetViews>
  <sheetFormatPr defaultColWidth="9" defaultRowHeight="15" x14ac:dyDescent="0.25"/>
  <cols>
    <col min="1" max="2" width="7" style="98" customWidth="1"/>
    <col min="3" max="3" width="125.6328125" style="37" customWidth="1"/>
    <col min="4" max="4" width="2" style="37" customWidth="1"/>
    <col min="5" max="5" width="12.6328125" style="99" customWidth="1"/>
    <col min="6" max="6" width="35.6328125" style="36" customWidth="1"/>
    <col min="7" max="10" width="9" style="37" customWidth="1"/>
    <col min="11" max="13" width="9" style="37" hidden="1" customWidth="1"/>
    <col min="14" max="14" width="11.08984375" style="37" hidden="1" customWidth="1"/>
    <col min="15" max="16" width="9" style="37" customWidth="1"/>
    <col min="17" max="16384" width="9" style="37"/>
  </cols>
  <sheetData>
    <row r="1" spans="1:14" s="5" customFormat="1" ht="45" customHeight="1" thickBot="1" x14ac:dyDescent="0.45">
      <c r="A1" s="1" t="s">
        <v>0</v>
      </c>
      <c r="B1" s="1"/>
      <c r="C1" s="2"/>
      <c r="D1" s="2"/>
      <c r="E1" s="3"/>
      <c r="F1" s="4" t="s">
        <v>1</v>
      </c>
      <c r="H1" s="6" t="s">
        <v>2</v>
      </c>
    </row>
    <row r="2" spans="1:14" s="5" customFormat="1" ht="41.4" customHeight="1" x14ac:dyDescent="0.4">
      <c r="A2" s="7" t="s">
        <v>3</v>
      </c>
      <c r="B2" s="7"/>
      <c r="C2" s="8"/>
      <c r="D2" s="9"/>
      <c r="E2" s="10"/>
      <c r="F2" s="189" t="str">
        <f>IF(AND(ISBLANK($E$23),OR(SUM([1]t1!$AI$16:$AJ$47)&gt;0,SUM([1]t12!$AA$16:$AA$47)&gt;0)),"Attenzione: è necessario compilare la domanda GEN195 !!!","OK")</f>
        <v>OK</v>
      </c>
    </row>
    <row r="3" spans="1:14" s="16" customFormat="1" ht="30" customHeight="1" thickBot="1" x14ac:dyDescent="0.25">
      <c r="A3" s="11"/>
      <c r="B3" s="12"/>
      <c r="C3" s="13"/>
      <c r="D3" s="14"/>
      <c r="E3" s="15"/>
      <c r="F3" s="190"/>
      <c r="K3" s="17"/>
    </row>
    <row r="4" spans="1:14" s="5" customFormat="1" ht="16.5" customHeight="1" x14ac:dyDescent="0.2">
      <c r="A4" s="18"/>
      <c r="B4" s="18"/>
      <c r="C4" s="19"/>
      <c r="D4" s="19"/>
      <c r="E4" s="19"/>
      <c r="F4" s="191" t="s">
        <v>4</v>
      </c>
      <c r="K4" s="17"/>
    </row>
    <row r="5" spans="1:14" s="5" customFormat="1" ht="20.25" customHeight="1" thickBot="1" x14ac:dyDescent="0.25">
      <c r="C5" s="20" t="s">
        <v>5</v>
      </c>
      <c r="F5" s="192"/>
    </row>
    <row r="6" spans="1:14" s="24" customFormat="1" ht="21" x14ac:dyDescent="0.2">
      <c r="A6" s="21" t="s">
        <v>6</v>
      </c>
      <c r="B6" s="21"/>
      <c r="C6" s="22"/>
      <c r="D6" s="23"/>
      <c r="E6" s="23"/>
      <c r="F6" s="193" t="str">
        <f>IF(AND(ISBLANK(E17),ISBLANK(E19),ISBLANK(E21)),"OK",IF(AND(OR(ISBLANK(E17),YEAR(E17)&gt;[1]t1!L1-1),OR(ISBLANK(E19),YEAR(E19)&gt;[1]t1!L1-1),OR(ISBLANK(E21),YEAR(E21)&gt;[1]t1!L1-1)),"OK","Attenzione: almeno una data di certificazione è antececedente l'anno "&amp;[1]t1!L1&amp;", è necessario giustificare"))</f>
        <v>OK</v>
      </c>
    </row>
    <row r="7" spans="1:14" s="24" customFormat="1" ht="11.25" customHeight="1" x14ac:dyDescent="0.2">
      <c r="A7" s="25"/>
      <c r="B7" s="25"/>
      <c r="C7" s="26"/>
      <c r="D7" s="26"/>
      <c r="E7" s="27"/>
      <c r="F7" s="194"/>
    </row>
    <row r="8" spans="1:14" s="24" customFormat="1" ht="30.75" customHeight="1" x14ac:dyDescent="0.2">
      <c r="A8" s="28"/>
      <c r="B8" s="28"/>
      <c r="C8" s="29" t="s">
        <v>7</v>
      </c>
      <c r="F8" s="194"/>
      <c r="N8" s="30" t="s">
        <v>8</v>
      </c>
    </row>
    <row r="9" spans="1:14" s="24" customFormat="1" ht="30.75" customHeight="1" thickBot="1" x14ac:dyDescent="0.25">
      <c r="A9" s="28"/>
      <c r="B9" s="28"/>
      <c r="C9" s="26"/>
      <c r="D9" s="26"/>
      <c r="E9" s="31"/>
      <c r="F9" s="190"/>
      <c r="N9" s="32">
        <f>(COUNTIF(E:E,"&lt;&gt;"&amp;"")+COUNTIF(C108,"&lt;&gt;"&amp;"")+COUNTIF(C111,"&lt;&gt;"&amp;""))</f>
        <v>30</v>
      </c>
    </row>
    <row r="10" spans="1:14" ht="3.9" customHeight="1" x14ac:dyDescent="0.25">
      <c r="A10" s="33"/>
      <c r="B10" s="33"/>
      <c r="C10" s="34"/>
      <c r="D10" s="33"/>
      <c r="E10" s="35"/>
    </row>
    <row r="11" spans="1:14" s="42" customFormat="1" ht="30" customHeight="1" x14ac:dyDescent="0.2">
      <c r="A11" s="38" t="s">
        <v>9</v>
      </c>
      <c r="B11" s="38"/>
      <c r="C11" s="39" t="s">
        <v>10</v>
      </c>
      <c r="D11" s="38"/>
      <c r="E11" s="40"/>
      <c r="F11" s="41"/>
      <c r="K11" s="30" t="s">
        <v>11</v>
      </c>
      <c r="L11" s="30" t="s">
        <v>12</v>
      </c>
      <c r="M11" s="30" t="s">
        <v>13</v>
      </c>
      <c r="N11" s="30" t="s">
        <v>14</v>
      </c>
    </row>
    <row r="12" spans="1:14" s="42" customFormat="1" ht="3.9" customHeight="1" x14ac:dyDescent="0.2">
      <c r="A12" s="43"/>
      <c r="B12" s="43"/>
      <c r="C12" s="43"/>
      <c r="D12" s="43"/>
      <c r="E12" s="44"/>
      <c r="F12" s="41"/>
      <c r="K12" s="45"/>
      <c r="L12" s="45"/>
      <c r="M12" s="45"/>
      <c r="N12" s="45"/>
    </row>
    <row r="13" spans="1:14" s="42" customFormat="1" ht="30" customHeight="1" x14ac:dyDescent="0.2">
      <c r="A13" s="46" t="s">
        <v>15</v>
      </c>
      <c r="B13" s="47" t="s">
        <v>16</v>
      </c>
      <c r="C13" s="41" t="s">
        <v>17</v>
      </c>
      <c r="E13" s="48" t="s">
        <v>18</v>
      </c>
      <c r="F13" s="49" t="str">
        <f>IF(AND(LEN(E13)=1,OR(UPPER(E13)="N",UPPER(E13)="S")),"",IF(ISBLANK(E13),"","  Errore ! Inserire S o N"))</f>
        <v/>
      </c>
      <c r="K13" s="50" t="str">
        <f>LEFT(A13,3)</f>
        <v>GEN</v>
      </c>
      <c r="L13" s="50" t="str">
        <f>RIGHT(A13,3)</f>
        <v>172</v>
      </c>
      <c r="M13" s="50" t="str">
        <f>B13</f>
        <v>FLAG</v>
      </c>
      <c r="N13" s="51" t="str">
        <f>IF(AND(LEN(E13)=1,OR(UPPER(E13)="N",UPPER(E13)="S")),UPPER(E13),"")</f>
        <v>S</v>
      </c>
    </row>
    <row r="14" spans="1:14" s="42" customFormat="1" ht="3.9" customHeight="1" x14ac:dyDescent="0.2">
      <c r="A14" s="46"/>
      <c r="B14" s="46"/>
      <c r="C14" s="43"/>
      <c r="D14" s="43"/>
      <c r="E14" s="52"/>
      <c r="F14" s="53"/>
    </row>
    <row r="15" spans="1:14" s="42" customFormat="1" ht="30" customHeight="1" x14ac:dyDescent="0.2">
      <c r="A15" s="46" t="s">
        <v>19</v>
      </c>
      <c r="B15" s="47" t="s">
        <v>16</v>
      </c>
      <c r="C15" s="41" t="s">
        <v>20</v>
      </c>
      <c r="E15" s="48" t="s">
        <v>18</v>
      </c>
      <c r="F15" s="49" t="str">
        <f>IF(AND(LEN(E15)=1,OR(UPPER(E15)="N",UPPER(E15)="S")),"",IF(ISBLANK(E15),"","  Errore ! Inserire S o N"))</f>
        <v/>
      </c>
      <c r="K15" s="50" t="str">
        <f>LEFT(A15,3)</f>
        <v>GEN</v>
      </c>
      <c r="L15" s="50" t="str">
        <f>RIGHT(A15,3)</f>
        <v>207</v>
      </c>
      <c r="M15" s="50" t="str">
        <f>B15</f>
        <v>FLAG</v>
      </c>
      <c r="N15" s="51" t="str">
        <f>IF(AND(LEN(E15)=1,OR(UPPER(E15)="N",UPPER(E15)="S")),UPPER(E15),"")</f>
        <v>S</v>
      </c>
    </row>
    <row r="16" spans="1:14" s="42" customFormat="1" ht="3.9" customHeight="1" x14ac:dyDescent="0.2">
      <c r="A16" s="46"/>
      <c r="B16" s="46"/>
      <c r="C16" s="43"/>
      <c r="D16" s="43"/>
      <c r="E16" s="52"/>
      <c r="F16" s="53"/>
    </row>
    <row r="17" spans="1:14" s="42" customFormat="1" ht="30" customHeight="1" x14ac:dyDescent="0.2">
      <c r="A17" s="46" t="s">
        <v>21</v>
      </c>
      <c r="B17" s="47" t="s">
        <v>22</v>
      </c>
      <c r="C17" s="41" t="s">
        <v>23</v>
      </c>
      <c r="E17" s="54">
        <v>43431</v>
      </c>
      <c r="F17" s="55" t="str">
        <f ca="1">IF(ISBLANK(E17),"",IF(AND(E17&gt;=DATE([1]t1!$L$1-2,1,1),E17&lt;=TODAY()),"","Digitare una data non anteriore al 1 Gennaio "&amp;[1]t1!$L$1-1&amp;" (gg/mm/aaaa)"))</f>
        <v/>
      </c>
      <c r="K17" s="50" t="str">
        <f>LEFT(A17,3)</f>
        <v>GEN</v>
      </c>
      <c r="L17" s="50" t="str">
        <f>RIGHT(A17,3)</f>
        <v>353</v>
      </c>
      <c r="M17" s="50" t="str">
        <f>B17</f>
        <v>DATE</v>
      </c>
      <c r="N17" s="56" t="str">
        <f ca="1">IF(AND(E17&gt;=DATE(2017,1,1),E17&lt;=TODAY()),"'"&amp;DAY(E17)&amp;"/"&amp;MONTH(E17)&amp;"/"&amp;YEAR(E17),"")</f>
        <v>'27/11/2018</v>
      </c>
    </row>
    <row r="18" spans="1:14" s="42" customFormat="1" ht="3.9" customHeight="1" x14ac:dyDescent="0.2">
      <c r="A18" s="46"/>
      <c r="B18" s="57"/>
      <c r="C18" s="43"/>
      <c r="D18" s="43"/>
      <c r="E18" s="52"/>
      <c r="F18" s="58"/>
      <c r="H18" s="59"/>
      <c r="I18" s="60"/>
    </row>
    <row r="19" spans="1:14" s="42" customFormat="1" ht="30" customHeight="1" x14ac:dyDescent="0.2">
      <c r="A19" s="46" t="s">
        <v>24</v>
      </c>
      <c r="B19" s="47" t="s">
        <v>22</v>
      </c>
      <c r="C19" s="41" t="s">
        <v>25</v>
      </c>
      <c r="E19" s="54">
        <v>43451</v>
      </c>
      <c r="F19" s="55" t="str">
        <f ca="1">IF(ISBLANK(E19),"",IF(AND(E19&gt;=DATE([1]t1!$L$1-2,1,1),E19&lt;=TODAY()),"","Digitare una data non anteriore al 1 Gennaio "&amp;[1]t1!$L$1-1&amp;" (gg/mm/aaaa)"))</f>
        <v/>
      </c>
      <c r="K19" s="50" t="str">
        <f>LEFT(A19,3)</f>
        <v>GEN</v>
      </c>
      <c r="L19" s="50" t="str">
        <f>RIGHT(A19,3)</f>
        <v>354</v>
      </c>
      <c r="M19" s="50" t="str">
        <f>B19</f>
        <v>DATE</v>
      </c>
      <c r="N19" s="56" t="str">
        <f ca="1">IF(AND(E19&gt;=DATE(2017,1,1),E19&lt;=TODAY()),"'"&amp;DAY(E19)&amp;"/"&amp;MONTH(E19)&amp;"/"&amp;YEAR(E19),"")</f>
        <v>'17/12/2018</v>
      </c>
    </row>
    <row r="20" spans="1:14" s="42" customFormat="1" ht="3.9" customHeight="1" x14ac:dyDescent="0.2">
      <c r="A20" s="46"/>
      <c r="B20" s="47"/>
      <c r="C20" s="41"/>
      <c r="E20" s="61"/>
      <c r="F20" s="58"/>
      <c r="K20" s="50"/>
      <c r="L20" s="50"/>
      <c r="M20" s="50"/>
      <c r="N20" s="56"/>
    </row>
    <row r="21" spans="1:14" s="42" customFormat="1" ht="30" customHeight="1" x14ac:dyDescent="0.2">
      <c r="A21" s="46" t="s">
        <v>26</v>
      </c>
      <c r="B21" s="47" t="s">
        <v>22</v>
      </c>
      <c r="C21" s="41" t="s">
        <v>27</v>
      </c>
      <c r="E21" s="54"/>
      <c r="F21" s="55" t="str">
        <f ca="1">IF(ISBLANK(E21),"",IF(AND(E21&gt;=DATE([1]t1!$L$1-2,1,1),E21&lt;=TODAY()),"","Digitare una data non anteriore al 1 Gennaio "&amp;[1]t1!$L$1-1&amp;" (gg/mm/aaaa)"))</f>
        <v/>
      </c>
      <c r="K21" s="50" t="str">
        <f>LEFT(A21,3)</f>
        <v>GEN</v>
      </c>
      <c r="L21" s="50" t="str">
        <f>RIGHT(A21,3)</f>
        <v>355</v>
      </c>
      <c r="M21" s="50" t="str">
        <f>B21</f>
        <v>DATE</v>
      </c>
      <c r="N21" s="56" t="str">
        <f ca="1">IF(AND(E21&gt;=DATE(2017,1,1),E21&lt;=TODAY()),"'"&amp;DAY(E21)&amp;"/"&amp;MONTH(E21)&amp;"/"&amp;YEAR(E21),"")</f>
        <v/>
      </c>
    </row>
    <row r="22" spans="1:14" s="42" customFormat="1" ht="3.9" customHeight="1" x14ac:dyDescent="0.2">
      <c r="A22" s="46"/>
      <c r="B22" s="57"/>
      <c r="C22" s="43"/>
      <c r="D22" s="43"/>
      <c r="E22" s="52"/>
      <c r="F22" s="41"/>
      <c r="H22" s="59"/>
      <c r="I22" s="60"/>
    </row>
    <row r="23" spans="1:14" s="42" customFormat="1" ht="30" customHeight="1" x14ac:dyDescent="0.2">
      <c r="A23" s="46" t="s">
        <v>28</v>
      </c>
      <c r="B23" s="47" t="s">
        <v>29</v>
      </c>
      <c r="C23" s="41" t="s">
        <v>30</v>
      </c>
      <c r="E23" s="62">
        <v>0</v>
      </c>
      <c r="F23" s="49" t="str">
        <f>IF(ISBLANK(E23),"",IF(ISNUMBER(E23),IF(E23-INT(E23)=0,"","  Errore ! Inserire un numero intero senza decimali"),"  Errore ! Inserire un numero intero senza decimali"))</f>
        <v/>
      </c>
      <c r="K23" s="50" t="str">
        <f>LEFT(A23,3)</f>
        <v>GEN</v>
      </c>
      <c r="L23" s="50" t="str">
        <f>RIGHT(A23,3)</f>
        <v>195</v>
      </c>
      <c r="M23" s="50" t="str">
        <f>B23</f>
        <v>INT</v>
      </c>
      <c r="N23" s="51">
        <f>IF(ISNUMBER(E23),ROUND(E23,0),"")</f>
        <v>0</v>
      </c>
    </row>
    <row r="24" spans="1:14" s="42" customFormat="1" ht="3.9" customHeight="1" x14ac:dyDescent="0.2">
      <c r="A24" s="63"/>
      <c r="B24" s="63"/>
      <c r="C24" s="43"/>
      <c r="D24" s="43"/>
      <c r="E24" s="44"/>
      <c r="F24" s="53"/>
    </row>
    <row r="25" spans="1:14" s="42" customFormat="1" ht="30" customHeight="1" x14ac:dyDescent="0.2">
      <c r="A25" s="38" t="s">
        <v>31</v>
      </c>
      <c r="B25" s="38"/>
      <c r="C25" s="39" t="s">
        <v>32</v>
      </c>
      <c r="D25" s="38"/>
      <c r="E25" s="40"/>
      <c r="F25" s="53"/>
    </row>
    <row r="26" spans="1:14" s="42" customFormat="1" ht="3.9" customHeight="1" x14ac:dyDescent="0.2">
      <c r="A26" s="43"/>
      <c r="B26" s="43"/>
      <c r="C26" s="43"/>
      <c r="D26" s="43"/>
      <c r="E26" s="44"/>
      <c r="F26" s="53"/>
    </row>
    <row r="27" spans="1:14" s="42" customFormat="1" ht="30" customHeight="1" x14ac:dyDescent="0.2">
      <c r="A27" s="64" t="s">
        <v>33</v>
      </c>
      <c r="B27" s="65" t="s">
        <v>29</v>
      </c>
      <c r="C27" s="66" t="s">
        <v>34</v>
      </c>
      <c r="D27" s="67"/>
      <c r="E27" s="68">
        <v>2147297</v>
      </c>
      <c r="F27" s="69" t="str">
        <f>IF(ISBLANK(E27),"",IF(ISNUMBER(E27),IF(E27-INT(E27)=0,"","  Errore ! Inserire un numero intero senza decimali"),"  Errore ! Inserire un numero intero senza decimali"))</f>
        <v/>
      </c>
      <c r="G27" s="70"/>
      <c r="H27" s="70"/>
      <c r="I27" s="70"/>
      <c r="J27" s="70"/>
      <c r="K27" s="51" t="str">
        <f>LEFT(A27,3)</f>
        <v>LEG</v>
      </c>
      <c r="L27" s="51" t="str">
        <f>RIGHT(A27,3)</f>
        <v>360</v>
      </c>
      <c r="M27" s="51" t="str">
        <f>B27</f>
        <v>INT</v>
      </c>
      <c r="N27" s="51">
        <f>IF(ISNUMBER(E27),ROUND(E27,0),"")</f>
        <v>2147297</v>
      </c>
    </row>
    <row r="28" spans="1:14" s="42" customFormat="1" ht="3.9" customHeight="1" x14ac:dyDescent="0.2">
      <c r="A28" s="64"/>
      <c r="B28" s="71"/>
      <c r="C28" s="72"/>
      <c r="D28" s="72"/>
      <c r="E28" s="73"/>
      <c r="F28" s="74"/>
      <c r="G28" s="70"/>
      <c r="H28" s="59"/>
      <c r="I28" s="75"/>
      <c r="J28" s="70"/>
      <c r="K28" s="70"/>
      <c r="L28" s="70"/>
      <c r="M28" s="70"/>
      <c r="N28" s="70"/>
    </row>
    <row r="29" spans="1:14" s="70" customFormat="1" ht="30" customHeight="1" x14ac:dyDescent="0.2">
      <c r="A29" s="64" t="s">
        <v>35</v>
      </c>
      <c r="B29" s="65" t="s">
        <v>29</v>
      </c>
      <c r="C29" s="66" t="s">
        <v>36</v>
      </c>
      <c r="D29" s="76"/>
      <c r="E29" s="68">
        <v>140876</v>
      </c>
      <c r="F29" s="49" t="str">
        <f>IF(ISBLANK(E29),"",IF(ISNUMBER(E29),IF(E29-INT(E29)=0,"","  Errore ! Inserire un numero intero senza decimali"),"  Errore ! Inserire un numero intero senza decimali"))</f>
        <v/>
      </c>
      <c r="G29" s="42"/>
      <c r="H29" s="42"/>
      <c r="I29" s="42"/>
      <c r="J29" s="42"/>
      <c r="K29" s="50" t="str">
        <f>LEFT(A29,3)</f>
        <v>LEG</v>
      </c>
      <c r="L29" s="50" t="str">
        <f>RIGHT(A29,3)</f>
        <v>361</v>
      </c>
      <c r="M29" s="50" t="str">
        <f>B29</f>
        <v>INT</v>
      </c>
      <c r="N29" s="51">
        <f>IF(ISNUMBER(E29),ROUND(E29,0),"")</f>
        <v>140876</v>
      </c>
    </row>
    <row r="30" spans="1:14" s="70" customFormat="1" ht="3.9" customHeight="1" x14ac:dyDescent="0.2">
      <c r="A30" s="77"/>
      <c r="B30" s="77"/>
      <c r="C30" s="78"/>
      <c r="D30" s="78"/>
      <c r="E30" s="79"/>
      <c r="F30" s="53"/>
      <c r="G30" s="42"/>
      <c r="H30" s="42"/>
      <c r="I30" s="42"/>
      <c r="J30" s="42"/>
      <c r="K30" s="42"/>
      <c r="L30" s="42"/>
      <c r="M30" s="42"/>
      <c r="N30" s="42"/>
    </row>
    <row r="31" spans="1:14" s="70" customFormat="1" ht="30" customHeight="1" x14ac:dyDescent="0.2">
      <c r="A31" s="64" t="s">
        <v>37</v>
      </c>
      <c r="B31" s="65" t="s">
        <v>29</v>
      </c>
      <c r="C31" s="66" t="s">
        <v>38</v>
      </c>
      <c r="D31" s="76"/>
      <c r="E31" s="68">
        <v>437892</v>
      </c>
      <c r="F31" s="49" t="str">
        <f>IF(ISBLANK(E31),"",IF(ISNUMBER(E31),IF(E31-INT(E31)=0,"","  Errore ! Inserire un numero intero senza decimali"),"  Errore ! Inserire un numero intero senza decimali"))</f>
        <v/>
      </c>
      <c r="G31" s="42"/>
      <c r="H31" s="42"/>
      <c r="I31" s="42"/>
      <c r="J31" s="42"/>
      <c r="K31" s="50" t="str">
        <f>LEFT(A31,3)</f>
        <v>LEG</v>
      </c>
      <c r="L31" s="50" t="str">
        <f>RIGHT(A31,3)</f>
        <v>362</v>
      </c>
      <c r="M31" s="50" t="str">
        <f>B31</f>
        <v>INT</v>
      </c>
      <c r="N31" s="51">
        <f>IF(ISNUMBER(E31),ROUND(E31,0),"")</f>
        <v>437892</v>
      </c>
    </row>
    <row r="32" spans="1:14" s="70" customFormat="1" ht="3.9" customHeight="1" x14ac:dyDescent="0.2">
      <c r="A32" s="77"/>
      <c r="B32" s="77"/>
      <c r="C32" s="78"/>
      <c r="D32" s="78"/>
      <c r="E32" s="79"/>
      <c r="F32" s="53"/>
      <c r="G32" s="42"/>
      <c r="H32" s="42"/>
      <c r="I32" s="42"/>
      <c r="J32" s="42"/>
      <c r="K32" s="42"/>
      <c r="L32" s="42"/>
      <c r="M32" s="42"/>
      <c r="N32" s="42"/>
    </row>
    <row r="33" spans="1:14" s="42" customFormat="1" ht="30" customHeight="1" x14ac:dyDescent="0.2">
      <c r="A33" s="77" t="s">
        <v>39</v>
      </c>
      <c r="B33" s="65" t="s">
        <v>29</v>
      </c>
      <c r="C33" s="66" t="s">
        <v>40</v>
      </c>
      <c r="D33" s="76"/>
      <c r="E33" s="68">
        <v>0</v>
      </c>
      <c r="F33" s="49" t="str">
        <f>IF(ISBLANK(E33),"",IF(ISNUMBER(E33),IF(E33-INT(E33)=0,"","  Errore ! Inserire un numero intero senza decimali"),"  Errore ! Inserire un numero intero senza decimali"))</f>
        <v/>
      </c>
      <c r="K33" s="50" t="str">
        <f>LEFT(A33,3)</f>
        <v>LEG</v>
      </c>
      <c r="L33" s="50" t="str">
        <f>RIGHT(A33,3)</f>
        <v>364</v>
      </c>
      <c r="M33" s="50" t="str">
        <f>B33</f>
        <v>INT</v>
      </c>
      <c r="N33" s="51">
        <f>IF(ISNUMBER(E33),ROUND(E33,0),"")</f>
        <v>0</v>
      </c>
    </row>
    <row r="34" spans="1:14" s="42" customFormat="1" ht="3.9" customHeight="1" x14ac:dyDescent="0.2">
      <c r="A34" s="77"/>
      <c r="B34" s="77"/>
      <c r="C34" s="78"/>
      <c r="D34" s="78"/>
      <c r="E34" s="79"/>
      <c r="F34" s="53"/>
    </row>
    <row r="35" spans="1:14" s="42" customFormat="1" ht="30" customHeight="1" x14ac:dyDescent="0.2">
      <c r="A35" s="77" t="s">
        <v>41</v>
      </c>
      <c r="B35" s="65" t="s">
        <v>29</v>
      </c>
      <c r="C35" s="66" t="s">
        <v>42</v>
      </c>
      <c r="D35" s="76"/>
      <c r="E35" s="68">
        <v>0</v>
      </c>
      <c r="F35" s="49" t="str">
        <f>IF(ISBLANK(E35),"",IF(ISNUMBER(E35),IF(E35-INT(E35)=0,"","  Errore ! Inserire un numero intero senza decimali"),"  Errore ! Inserire un numero intero senza decimali"))</f>
        <v/>
      </c>
      <c r="K35" s="50" t="str">
        <f>LEFT(A35,3)</f>
        <v>LEG</v>
      </c>
      <c r="L35" s="50" t="str">
        <f>RIGHT(A35,3)</f>
        <v>263</v>
      </c>
      <c r="M35" s="50" t="str">
        <f>B35</f>
        <v>INT</v>
      </c>
      <c r="N35" s="51">
        <f>IF(ISNUMBER(E35),ROUND(E35,0),"")</f>
        <v>0</v>
      </c>
    </row>
    <row r="36" spans="1:14" s="42" customFormat="1" ht="3.9" customHeight="1" x14ac:dyDescent="0.2">
      <c r="A36" s="77"/>
      <c r="B36" s="77"/>
      <c r="C36" s="78"/>
      <c r="D36" s="78"/>
      <c r="E36" s="79"/>
      <c r="F36" s="53"/>
    </row>
    <row r="37" spans="1:14" s="42" customFormat="1" ht="30" customHeight="1" x14ac:dyDescent="0.2">
      <c r="A37" s="77" t="s">
        <v>43</v>
      </c>
      <c r="B37" s="65" t="s">
        <v>29</v>
      </c>
      <c r="C37" s="66" t="s">
        <v>44</v>
      </c>
      <c r="D37" s="76"/>
      <c r="E37" s="68">
        <v>0</v>
      </c>
      <c r="F37" s="49" t="str">
        <f>IF(ISBLANK(E37),"",IF(ISNUMBER(E37),IF(E37-INT(E37)=0,"","  Errore ! Inserire un numero intero senza decimali"),"  Errore ! Inserire un numero intero senza decimali"))</f>
        <v/>
      </c>
      <c r="K37" s="50" t="str">
        <f>LEFT(A37,3)</f>
        <v>LEG</v>
      </c>
      <c r="L37" s="50" t="str">
        <f>RIGHT(A37,3)</f>
        <v>264</v>
      </c>
      <c r="M37" s="50" t="str">
        <f>B37</f>
        <v>INT</v>
      </c>
      <c r="N37" s="51">
        <f>IF(ISNUMBER(E37),ROUND(E37,0),"")</f>
        <v>0</v>
      </c>
    </row>
    <row r="38" spans="1:14" s="42" customFormat="1" ht="3.9" customHeight="1" x14ac:dyDescent="0.2">
      <c r="A38" s="80"/>
      <c r="B38" s="80"/>
      <c r="C38" s="78"/>
      <c r="D38" s="78"/>
      <c r="E38" s="79"/>
      <c r="F38" s="53"/>
    </row>
    <row r="39" spans="1:14" s="42" customFormat="1" ht="30" customHeight="1" x14ac:dyDescent="0.2">
      <c r="A39" s="77" t="s">
        <v>45</v>
      </c>
      <c r="B39" s="65" t="s">
        <v>29</v>
      </c>
      <c r="C39" s="66" t="s">
        <v>46</v>
      </c>
      <c r="D39" s="76"/>
      <c r="E39" s="68">
        <v>0</v>
      </c>
      <c r="F39" s="49" t="str">
        <f>IF(ISBLANK(E39),"",IF(ISNUMBER(E39),IF(E39-INT(E39)=0,"","  Errore ! Inserire un numero intero senza decimali"),"  Errore ! Inserire un numero intero senza decimali"))</f>
        <v/>
      </c>
      <c r="K39" s="50" t="str">
        <f>LEFT(A39,3)</f>
        <v>LEG</v>
      </c>
      <c r="L39" s="50" t="str">
        <f>RIGHT(A39,3)</f>
        <v>265</v>
      </c>
      <c r="M39" s="50" t="str">
        <f>B39</f>
        <v>INT</v>
      </c>
      <c r="N39" s="51">
        <f>IF(ISNUMBER(E39),ROUND(E39,0),"")</f>
        <v>0</v>
      </c>
    </row>
    <row r="40" spans="1:14" s="42" customFormat="1" ht="3.9" customHeight="1" x14ac:dyDescent="0.2">
      <c r="A40" s="63"/>
      <c r="B40" s="63"/>
      <c r="C40" s="43"/>
      <c r="D40" s="43"/>
      <c r="E40" s="44"/>
      <c r="F40" s="53"/>
    </row>
    <row r="41" spans="1:14" s="42" customFormat="1" ht="30" customHeight="1" x14ac:dyDescent="0.2">
      <c r="A41" s="38" t="s">
        <v>47</v>
      </c>
      <c r="B41" s="38"/>
      <c r="C41" s="39" t="s">
        <v>48</v>
      </c>
      <c r="D41" s="81"/>
      <c r="E41" s="82"/>
      <c r="F41" s="41"/>
      <c r="H41" s="59"/>
      <c r="I41" s="60"/>
    </row>
    <row r="42" spans="1:14" s="42" customFormat="1" ht="3.9" customHeight="1" x14ac:dyDescent="0.2">
      <c r="A42" s="78"/>
      <c r="B42" s="83"/>
      <c r="C42" s="78"/>
      <c r="D42" s="84"/>
      <c r="E42" s="85"/>
      <c r="F42" s="41"/>
      <c r="H42" s="59"/>
      <c r="I42" s="60"/>
    </row>
    <row r="43" spans="1:14" s="42" customFormat="1" ht="30" customHeight="1" x14ac:dyDescent="0.2">
      <c r="A43" s="77" t="s">
        <v>49</v>
      </c>
      <c r="B43" s="65" t="s">
        <v>29</v>
      </c>
      <c r="C43" s="66" t="s">
        <v>50</v>
      </c>
      <c r="D43" s="86"/>
      <c r="E43" s="87">
        <v>0</v>
      </c>
      <c r="F43" s="88" t="str">
        <f>IF(ISBLANK(E43),"",IF(ISNUMBER(E43),IF(E43-INT(E43)=0,"","  Errore ! Inserire un numero intero senza decimali"),"  Errore ! Inserire un numero intero senza decimali"))</f>
        <v/>
      </c>
      <c r="K43" s="50" t="str">
        <f>LEFT(A43,3)</f>
        <v>02P</v>
      </c>
      <c r="L43" s="50" t="str">
        <f>RIGHT(A43,3)</f>
        <v>384</v>
      </c>
      <c r="M43" s="50" t="str">
        <f>B43</f>
        <v>INT</v>
      </c>
      <c r="N43" s="51">
        <f>IF(ISNUMBER(E43),ROUND(E43,0),"")</f>
        <v>0</v>
      </c>
    </row>
    <row r="44" spans="1:14" s="42" customFormat="1" ht="3.9" customHeight="1" x14ac:dyDescent="0.2">
      <c r="A44" s="80"/>
      <c r="B44" s="83"/>
      <c r="C44" s="78"/>
      <c r="D44" s="84"/>
      <c r="E44" s="89"/>
      <c r="F44" s="41"/>
      <c r="H44" s="59"/>
      <c r="I44" s="60"/>
    </row>
    <row r="45" spans="1:14" s="42" customFormat="1" ht="30" customHeight="1" x14ac:dyDescent="0.2">
      <c r="A45" s="77" t="s">
        <v>51</v>
      </c>
      <c r="B45" s="65" t="s">
        <v>16</v>
      </c>
      <c r="C45" s="66" t="s">
        <v>52</v>
      </c>
      <c r="D45" s="86"/>
      <c r="E45" s="90"/>
      <c r="F45" s="88" t="str">
        <f>IF(AND(LEN(E45)=1,OR(UPPER(E45)="N",UPPER(E45)="S")),"",IF(ISBLANK(E45),"","  Errore ! Inserire S o N"))</f>
        <v/>
      </c>
      <c r="K45" s="50" t="str">
        <f>LEFT(A45,3)</f>
        <v>02P</v>
      </c>
      <c r="L45" s="50" t="str">
        <f>RIGHT(A45,3)</f>
        <v>385</v>
      </c>
      <c r="M45" s="50" t="str">
        <f>B45</f>
        <v>FLAG</v>
      </c>
      <c r="N45" s="51" t="str">
        <f>IF(AND(LEN(E45)=1,OR(UPPER(E45)="N",UPPER(E45)="S")),UPPER(E45),"")</f>
        <v/>
      </c>
    </row>
    <row r="46" spans="1:14" s="42" customFormat="1" ht="3.9" customHeight="1" x14ac:dyDescent="0.2">
      <c r="A46" s="80"/>
      <c r="B46" s="83"/>
      <c r="C46" s="78"/>
      <c r="D46" s="84"/>
      <c r="E46" s="89"/>
      <c r="F46" s="41"/>
      <c r="H46" s="59"/>
      <c r="I46" s="60"/>
    </row>
    <row r="47" spans="1:14" s="42" customFormat="1" ht="30" customHeight="1" x14ac:dyDescent="0.2">
      <c r="A47" s="77" t="s">
        <v>53</v>
      </c>
      <c r="B47" s="65" t="s">
        <v>16</v>
      </c>
      <c r="C47" s="66" t="s">
        <v>54</v>
      </c>
      <c r="D47" s="86"/>
      <c r="E47" s="90"/>
      <c r="F47" s="88" t="str">
        <f>IF(AND(LEN(E47)=1,OR(UPPER(E47)="N",UPPER(E47)="S")),"",IF(ISBLANK(E47),"","  Errore ! Inserire S o N"))</f>
        <v/>
      </c>
      <c r="K47" s="50" t="str">
        <f>LEFT(A47,3)</f>
        <v>02P</v>
      </c>
      <c r="L47" s="50" t="str">
        <f>RIGHT(A47,3)</f>
        <v>386</v>
      </c>
      <c r="M47" s="50" t="str">
        <f>B47</f>
        <v>FLAG</v>
      </c>
      <c r="N47" s="51" t="str">
        <f>IF(AND(LEN(E47)=1,OR(UPPER(E47)="N",UPPER(E47)="S")),UPPER(E47),"")</f>
        <v/>
      </c>
    </row>
    <row r="48" spans="1:14" s="42" customFormat="1" ht="3.9" customHeight="1" x14ac:dyDescent="0.2">
      <c r="A48" s="77"/>
      <c r="B48" s="57"/>
      <c r="C48" s="43"/>
      <c r="D48" s="43"/>
      <c r="E48" s="52"/>
      <c r="F48" s="41"/>
      <c r="H48" s="59"/>
      <c r="I48" s="60"/>
    </row>
    <row r="49" spans="1:14" s="42" customFormat="1" ht="30" customHeight="1" x14ac:dyDescent="0.2">
      <c r="A49" s="38" t="s">
        <v>55</v>
      </c>
      <c r="B49" s="38"/>
      <c r="C49" s="39" t="s">
        <v>56</v>
      </c>
      <c r="D49" s="38"/>
      <c r="E49" s="40"/>
      <c r="F49" s="53"/>
    </row>
    <row r="50" spans="1:14" s="42" customFormat="1" ht="3.9" customHeight="1" x14ac:dyDescent="0.2">
      <c r="A50" s="43"/>
      <c r="B50" s="43"/>
      <c r="C50" s="43"/>
      <c r="D50" s="43"/>
      <c r="E50" s="44"/>
      <c r="F50" s="53"/>
    </row>
    <row r="51" spans="1:14" s="42" customFormat="1" ht="30" customHeight="1" x14ac:dyDescent="0.2">
      <c r="A51" s="64" t="s">
        <v>57</v>
      </c>
      <c r="B51" s="65" t="s">
        <v>29</v>
      </c>
      <c r="C51" s="66" t="s">
        <v>58</v>
      </c>
      <c r="D51" s="76"/>
      <c r="E51" s="87">
        <v>24</v>
      </c>
      <c r="F51" s="49" t="str">
        <f>IF(ISBLANK(E51),"",IF(ISNUMBER(E51),IF(E51-INT(E51)=0,"","  Errore ! Inserire un numero intero senza decimali"),"  Errore ! Inserire un numero intero senza decimali"))</f>
        <v/>
      </c>
      <c r="K51" s="50" t="str">
        <f>LEFT(A51,3)</f>
        <v>ORG</v>
      </c>
      <c r="L51" s="50" t="str">
        <f>RIGHT(A51,3)</f>
        <v>365</v>
      </c>
      <c r="M51" s="50" t="str">
        <f>B51</f>
        <v>INT</v>
      </c>
      <c r="N51" s="51">
        <f>IF(ISNUMBER(E51),ROUND(E51,0),"")</f>
        <v>24</v>
      </c>
    </row>
    <row r="52" spans="1:14" s="42" customFormat="1" ht="3.9" customHeight="1" x14ac:dyDescent="0.2">
      <c r="A52" s="46"/>
      <c r="B52" s="46"/>
      <c r="C52" s="43"/>
      <c r="D52" s="43"/>
      <c r="E52" s="52"/>
      <c r="F52" s="53"/>
    </row>
    <row r="53" spans="1:14" s="42" customFormat="1" ht="30" customHeight="1" x14ac:dyDescent="0.2">
      <c r="A53" s="46" t="s">
        <v>59</v>
      </c>
      <c r="B53" s="47" t="s">
        <v>29</v>
      </c>
      <c r="C53" s="41" t="s">
        <v>60</v>
      </c>
      <c r="E53" s="91">
        <v>3</v>
      </c>
      <c r="F53" s="49" t="str">
        <f>IF(ISBLANK(E53),"",IF(ISNUMBER(E53),IF(E53-INT(E53)=0,"","  Errore ! Inserire un numero intero senza decimali"),"  Errore ! Inserire un numero intero senza decimali"))</f>
        <v/>
      </c>
      <c r="K53" s="50" t="str">
        <f>LEFT(A53,3)</f>
        <v>ORG</v>
      </c>
      <c r="L53" s="50" t="str">
        <f>RIGHT(A53,3)</f>
        <v>145</v>
      </c>
      <c r="M53" s="50" t="str">
        <f>B53</f>
        <v>INT</v>
      </c>
      <c r="N53" s="51">
        <f>IF(ISNUMBER(E53),ROUND(E53,0),"")</f>
        <v>3</v>
      </c>
    </row>
    <row r="54" spans="1:14" s="42" customFormat="1" ht="3.9" customHeight="1" x14ac:dyDescent="0.2">
      <c r="A54" s="63"/>
      <c r="B54" s="63"/>
      <c r="C54" s="43"/>
      <c r="D54" s="43"/>
      <c r="E54" s="52"/>
      <c r="F54" s="53"/>
    </row>
    <row r="55" spans="1:14" s="42" customFormat="1" ht="30" customHeight="1" x14ac:dyDescent="0.2">
      <c r="A55" s="46" t="s">
        <v>61</v>
      </c>
      <c r="B55" s="47" t="s">
        <v>29</v>
      </c>
      <c r="C55" s="41" t="s">
        <v>62</v>
      </c>
      <c r="E55" s="91">
        <v>0</v>
      </c>
      <c r="F55" s="49" t="str">
        <f>IF(ISBLANK(E55),"",IF(ISNUMBER(E55),IF(E55-INT(E55)=0,"","  Errore ! Inserire un numero intero senza decimali"),"  Errore ! Inserire un numero intero senza decimali"))</f>
        <v/>
      </c>
      <c r="K55" s="50" t="str">
        <f>LEFT(A55,3)</f>
        <v>ORG</v>
      </c>
      <c r="L55" s="50" t="str">
        <f>RIGHT(A55,3)</f>
        <v>160</v>
      </c>
      <c r="M55" s="50" t="str">
        <f>B55</f>
        <v>INT</v>
      </c>
      <c r="N55" s="51">
        <f>IF(ISNUMBER(E55),ROUND(E55,0),"")</f>
        <v>0</v>
      </c>
    </row>
    <row r="56" spans="1:14" s="42" customFormat="1" ht="3.9" customHeight="1" x14ac:dyDescent="0.2">
      <c r="A56" s="46"/>
      <c r="B56" s="46"/>
      <c r="C56" s="43"/>
      <c r="D56" s="43"/>
      <c r="E56" s="52"/>
      <c r="F56" s="53"/>
    </row>
    <row r="57" spans="1:14" s="42" customFormat="1" ht="30" customHeight="1" x14ac:dyDescent="0.2">
      <c r="A57" s="64" t="s">
        <v>63</v>
      </c>
      <c r="B57" s="47" t="s">
        <v>29</v>
      </c>
      <c r="C57" s="41" t="s">
        <v>64</v>
      </c>
      <c r="E57" s="91">
        <v>21</v>
      </c>
      <c r="F57" s="49" t="str">
        <f>IF(ISBLANK(E57),"",IF(ISNUMBER(E57),IF(E57-INT(E57)=0,"","  Errore ! Inserire un numero intero senza decimali"),"  Errore ! Inserire un numero intero senza decimali"))</f>
        <v/>
      </c>
      <c r="K57" s="50" t="str">
        <f>LEFT(A57,3)</f>
        <v>ORG</v>
      </c>
      <c r="L57" s="50" t="str">
        <f>RIGHT(A57,3)</f>
        <v>154</v>
      </c>
      <c r="M57" s="50" t="str">
        <f>B57</f>
        <v>INT</v>
      </c>
      <c r="N57" s="51">
        <f>IF(ISNUMBER(E57),ROUND(E57,0),"")</f>
        <v>21</v>
      </c>
    </row>
    <row r="58" spans="1:14" s="42" customFormat="1" ht="3.9" customHeight="1" x14ac:dyDescent="0.2">
      <c r="A58" s="46"/>
      <c r="B58" s="46"/>
      <c r="C58" s="43"/>
      <c r="D58" s="43"/>
      <c r="E58" s="52"/>
      <c r="F58" s="53"/>
    </row>
    <row r="59" spans="1:14" s="42" customFormat="1" ht="30" customHeight="1" x14ac:dyDescent="0.2">
      <c r="A59" s="46" t="s">
        <v>65</v>
      </c>
      <c r="B59" s="47" t="s">
        <v>29</v>
      </c>
      <c r="C59" s="41" t="s">
        <v>66</v>
      </c>
      <c r="E59" s="91">
        <v>11700</v>
      </c>
      <c r="F59" s="49" t="str">
        <f>IF(ISBLANK(E59),"",IF(ISNUMBER(E59),IF(E59-INT(E59)=0,"","  Errore ! Inserire un numero intero senza decimali"),"  Errore ! Inserire un numero intero senza decimali"))</f>
        <v/>
      </c>
      <c r="K59" s="50" t="str">
        <f>LEFT(A59,3)</f>
        <v>ORG</v>
      </c>
      <c r="L59" s="50" t="str">
        <f>RIGHT(A59,3)</f>
        <v>136</v>
      </c>
      <c r="M59" s="50" t="str">
        <f>B59</f>
        <v>INT</v>
      </c>
      <c r="N59" s="51">
        <f>IF(ISNUMBER(E59),ROUND(E59,0),"")</f>
        <v>11700</v>
      </c>
    </row>
    <row r="60" spans="1:14" s="42" customFormat="1" ht="3.9" customHeight="1" x14ac:dyDescent="0.2">
      <c r="A60" s="46"/>
      <c r="B60" s="46"/>
      <c r="C60" s="43"/>
      <c r="D60" s="43"/>
      <c r="E60" s="52"/>
      <c r="F60" s="53"/>
    </row>
    <row r="61" spans="1:14" s="42" customFormat="1" ht="30" customHeight="1" x14ac:dyDescent="0.2">
      <c r="A61" s="46" t="s">
        <v>67</v>
      </c>
      <c r="B61" s="47" t="s">
        <v>29</v>
      </c>
      <c r="C61" s="41" t="s">
        <v>68</v>
      </c>
      <c r="E61" s="91">
        <v>5600</v>
      </c>
      <c r="F61" s="49" t="str">
        <f>IF(ISBLANK(E61),"",IF(ISNUMBER(E61),IF(E61-INT(E61)=0,"","  Errore ! Inserire un numero intero senza decimali"),"  Errore ! Inserire un numero intero senza decimali"))</f>
        <v/>
      </c>
      <c r="K61" s="50" t="str">
        <f>LEFT(A61,3)</f>
        <v>ORG</v>
      </c>
      <c r="L61" s="50" t="str">
        <f>RIGHT(A61,3)</f>
        <v>179</v>
      </c>
      <c r="M61" s="50" t="str">
        <f>B61</f>
        <v>INT</v>
      </c>
      <c r="N61" s="51">
        <f>IF(ISNUMBER(E61),ROUND(E61,0),"")</f>
        <v>5600</v>
      </c>
    </row>
    <row r="62" spans="1:14" s="42" customFormat="1" ht="3.9" customHeight="1" x14ac:dyDescent="0.2">
      <c r="A62" s="46"/>
      <c r="B62" s="46"/>
      <c r="C62" s="43"/>
      <c r="D62" s="43"/>
      <c r="E62" s="52"/>
      <c r="F62" s="53"/>
    </row>
    <row r="63" spans="1:14" s="42" customFormat="1" ht="30" customHeight="1" x14ac:dyDescent="0.2">
      <c r="A63" s="46" t="s">
        <v>69</v>
      </c>
      <c r="B63" s="47" t="s">
        <v>29</v>
      </c>
      <c r="C63" s="41" t="s">
        <v>70</v>
      </c>
      <c r="E63" s="91">
        <v>9257</v>
      </c>
      <c r="F63" s="49" t="str">
        <f>IF(ISBLANK(E63),"",IF(ISNUMBER(E63),IF(E63-INT(E63)=0,"","  Errore ! Inserire un numero intero senza decimali"),"  Errore ! Inserire un numero intero senza decimali"))</f>
        <v/>
      </c>
      <c r="K63" s="50" t="str">
        <f>LEFT(A63,3)</f>
        <v>ORG</v>
      </c>
      <c r="L63" s="50" t="str">
        <f>RIGHT(A63,3)</f>
        <v>161</v>
      </c>
      <c r="M63" s="50" t="str">
        <f>B63</f>
        <v>INT</v>
      </c>
      <c r="N63" s="51">
        <f>IF(ISNUMBER(E63),ROUND(E63,0),"")</f>
        <v>9257</v>
      </c>
    </row>
    <row r="64" spans="1:14" s="42" customFormat="1" ht="3.9" customHeight="1" x14ac:dyDescent="0.2">
      <c r="A64" s="46"/>
      <c r="B64" s="46"/>
      <c r="C64" s="43"/>
      <c r="D64" s="43"/>
      <c r="E64" s="52"/>
      <c r="F64" s="53"/>
    </row>
    <row r="65" spans="1:14" s="42" customFormat="1" ht="30" customHeight="1" x14ac:dyDescent="0.2">
      <c r="A65" s="77" t="s">
        <v>71</v>
      </c>
      <c r="B65" s="65" t="s">
        <v>29</v>
      </c>
      <c r="C65" s="66" t="s">
        <v>72</v>
      </c>
      <c r="D65" s="76"/>
      <c r="E65" s="87">
        <v>47</v>
      </c>
      <c r="F65" s="49" t="str">
        <f>IF(ISBLANK(E65),"",IF(ISNUMBER(E65),IF(E65-INT(E65)=0,"","  Errore ! Inserire un numero intero senza decimali"),"  Errore ! Inserire un numero intero senza decimali"))</f>
        <v/>
      </c>
      <c r="K65" s="50" t="str">
        <f>LEFT(A65,3)</f>
        <v>ORG</v>
      </c>
      <c r="L65" s="50" t="str">
        <f>RIGHT(A65,3)</f>
        <v>366</v>
      </c>
      <c r="M65" s="50" t="str">
        <f>B65</f>
        <v>INT</v>
      </c>
      <c r="N65" s="51">
        <f>IF(ISNUMBER(E65),ROUND(E65,0),"")</f>
        <v>47</v>
      </c>
    </row>
    <row r="66" spans="1:14" s="42" customFormat="1" ht="3.9" customHeight="1" x14ac:dyDescent="0.2">
      <c r="A66" s="46"/>
      <c r="B66" s="46"/>
      <c r="C66" s="43"/>
      <c r="D66" s="43"/>
      <c r="E66" s="52"/>
      <c r="F66" s="53"/>
    </row>
    <row r="67" spans="1:14" s="42" customFormat="1" ht="30" customHeight="1" x14ac:dyDescent="0.2">
      <c r="A67" s="38" t="s">
        <v>73</v>
      </c>
      <c r="B67" s="38"/>
      <c r="C67" s="39" t="s">
        <v>74</v>
      </c>
      <c r="D67" s="38"/>
      <c r="E67" s="40"/>
      <c r="F67" s="49"/>
    </row>
    <row r="68" spans="1:14" s="42" customFormat="1" ht="3.9" customHeight="1" x14ac:dyDescent="0.2">
      <c r="A68" s="43"/>
      <c r="B68" s="43"/>
      <c r="C68" s="43"/>
      <c r="D68" s="43"/>
      <c r="E68" s="44"/>
      <c r="F68" s="53"/>
    </row>
    <row r="69" spans="1:14" s="42" customFormat="1" ht="30" customHeight="1" x14ac:dyDescent="0.2">
      <c r="A69" s="77" t="s">
        <v>75</v>
      </c>
      <c r="B69" s="65" t="s">
        <v>16</v>
      </c>
      <c r="C69" s="66" t="s">
        <v>76</v>
      </c>
      <c r="E69" s="92"/>
      <c r="F69" s="49" t="str">
        <f>IF(AND(LEN(E69)=1,OR(UPPER(E69)="N",UPPER(E69)="S")),"",IF(ISBLANK(E69),"","  Errore ! Inserire S o N"))</f>
        <v/>
      </c>
      <c r="K69" s="50" t="str">
        <f>LEFT(A69,3)</f>
        <v>PEO</v>
      </c>
      <c r="L69" s="50" t="str">
        <f>RIGHT(A69,3)</f>
        <v>374</v>
      </c>
      <c r="M69" s="50" t="str">
        <f>B69</f>
        <v>FLAG</v>
      </c>
      <c r="N69" s="51" t="str">
        <f>IF(AND(LEN(E69)=1,OR(UPPER(E69)="N",UPPER(E69)="S")),UPPER(E69),"")</f>
        <v/>
      </c>
    </row>
    <row r="70" spans="1:14" s="42" customFormat="1" ht="3.9" customHeight="1" x14ac:dyDescent="0.2">
      <c r="A70" s="46"/>
      <c r="B70" s="46"/>
      <c r="C70" s="43"/>
      <c r="D70" s="43"/>
      <c r="E70" s="52"/>
      <c r="F70" s="53"/>
    </row>
    <row r="71" spans="1:14" s="42" customFormat="1" ht="30" customHeight="1" x14ac:dyDescent="0.2">
      <c r="A71" s="46" t="s">
        <v>77</v>
      </c>
      <c r="B71" s="47" t="s">
        <v>29</v>
      </c>
      <c r="C71" s="41" t="s">
        <v>78</v>
      </c>
      <c r="E71" s="91"/>
      <c r="F71" s="49" t="str">
        <f>IF(ISBLANK(E71),"",IF(ISNUMBER(E71),IF(E71-INT(E71)=0,"","  Errore ! Inserire un numero intero senza decimali"),"  Errore ! Inserire un numero intero senza decimali"))</f>
        <v/>
      </c>
      <c r="K71" s="50" t="str">
        <f>LEFT(A71,3)</f>
        <v>PEO</v>
      </c>
      <c r="L71" s="50" t="str">
        <f>RIGHT(A71,3)</f>
        <v>111</v>
      </c>
      <c r="M71" s="50" t="str">
        <f>B71</f>
        <v>INT</v>
      </c>
      <c r="N71" s="51" t="str">
        <f>IF(ISNUMBER(E71),ROUND(E71,0),"")</f>
        <v/>
      </c>
    </row>
    <row r="72" spans="1:14" s="42" customFormat="1" ht="3.9" customHeight="1" x14ac:dyDescent="0.2">
      <c r="A72" s="46"/>
      <c r="B72" s="46"/>
      <c r="C72" s="43"/>
      <c r="D72" s="43"/>
      <c r="E72" s="52"/>
      <c r="F72" s="53"/>
    </row>
    <row r="73" spans="1:14" s="42" customFormat="1" ht="30" customHeight="1" x14ac:dyDescent="0.2">
      <c r="A73" s="46" t="s">
        <v>79</v>
      </c>
      <c r="B73" s="47" t="s">
        <v>29</v>
      </c>
      <c r="C73" s="41" t="s">
        <v>80</v>
      </c>
      <c r="E73" s="91">
        <v>0</v>
      </c>
      <c r="F73" s="49" t="str">
        <f>IF(ISBLANK(E73),"",IF(ISNUMBER(E73),IF(E73-INT(E73)=0,"","  Errore ! Inserire un numero intero senza decimali"),"  Errore ! Inserire un numero intero senza decimali"))</f>
        <v/>
      </c>
      <c r="K73" s="50" t="str">
        <f>LEFT(A73,3)</f>
        <v>PEO</v>
      </c>
      <c r="L73" s="50" t="str">
        <f>RIGHT(A73,3)</f>
        <v>188</v>
      </c>
      <c r="M73" s="50" t="str">
        <f>B73</f>
        <v>INT</v>
      </c>
      <c r="N73" s="51">
        <f>IF(ISNUMBER(E73),ROUND(E73,0),"")</f>
        <v>0</v>
      </c>
    </row>
    <row r="74" spans="1:14" s="42" customFormat="1" ht="3.9" customHeight="1" x14ac:dyDescent="0.2">
      <c r="A74" s="46"/>
      <c r="B74" s="46"/>
      <c r="C74" s="43"/>
      <c r="D74" s="43"/>
      <c r="E74" s="52"/>
      <c r="F74" s="53"/>
    </row>
    <row r="75" spans="1:14" s="42" customFormat="1" ht="30" customHeight="1" x14ac:dyDescent="0.2">
      <c r="A75" s="46" t="s">
        <v>81</v>
      </c>
      <c r="B75" s="47" t="s">
        <v>16</v>
      </c>
      <c r="C75" s="66" t="s">
        <v>82</v>
      </c>
      <c r="E75" s="92"/>
      <c r="F75" s="49" t="str">
        <f>IF(AND(LEN(E75)=1,OR(UPPER(E75)="N",UPPER(E75)="S")),"",IF(ISBLANK(E75),"","  Errore ! Inserire S o N"))</f>
        <v/>
      </c>
      <c r="K75" s="50" t="str">
        <f>LEFT(A75,3)</f>
        <v>PEO</v>
      </c>
      <c r="L75" s="50" t="str">
        <f>RIGHT(A75,3)</f>
        <v>119</v>
      </c>
      <c r="M75" s="50" t="str">
        <f>B75</f>
        <v>FLAG</v>
      </c>
      <c r="N75" s="51" t="str">
        <f>IF(AND(LEN(E75)=1,OR(UPPER(E75)="N",UPPER(E75)="S")),UPPER(E75),"")</f>
        <v/>
      </c>
    </row>
    <row r="76" spans="1:14" s="42" customFormat="1" ht="3.9" customHeight="1" x14ac:dyDescent="0.2">
      <c r="A76" s="46"/>
      <c r="B76" s="46"/>
      <c r="C76" s="43"/>
      <c r="D76" s="43"/>
      <c r="E76" s="52"/>
      <c r="F76" s="53"/>
    </row>
    <row r="77" spans="1:14" s="42" customFormat="1" ht="30" customHeight="1" x14ac:dyDescent="0.2">
      <c r="A77" s="46" t="s">
        <v>83</v>
      </c>
      <c r="B77" s="47" t="s">
        <v>16</v>
      </c>
      <c r="C77" s="41" t="s">
        <v>84</v>
      </c>
      <c r="E77" s="92"/>
      <c r="F77" s="49" t="str">
        <f>IF(AND(LEN(E77)=1,OR(UPPER(E77)="N",UPPER(E77)="S")),"",IF(ISBLANK(E77),"","  Errore ! Inserire S o N"))</f>
        <v/>
      </c>
      <c r="K77" s="50" t="str">
        <f>LEFT(A77,3)</f>
        <v>PEO</v>
      </c>
      <c r="L77" s="50" t="str">
        <f>RIGHT(A77,3)</f>
        <v>266</v>
      </c>
      <c r="M77" s="50" t="str">
        <f>B77</f>
        <v>FLAG</v>
      </c>
      <c r="N77" s="51" t="str">
        <f>IF(AND(LEN(E77)=1,OR(UPPER(E77)="N",UPPER(E77)="S")),UPPER(E77),"")</f>
        <v/>
      </c>
    </row>
    <row r="78" spans="1:14" s="42" customFormat="1" ht="3.9" customHeight="1" x14ac:dyDescent="0.2">
      <c r="A78" s="46"/>
      <c r="B78" s="46"/>
      <c r="C78" s="43"/>
      <c r="D78" s="43"/>
      <c r="E78" s="52"/>
      <c r="F78" s="53"/>
    </row>
    <row r="79" spans="1:14" s="42" customFormat="1" ht="30" customHeight="1" x14ac:dyDescent="0.2">
      <c r="A79" s="46" t="s">
        <v>85</v>
      </c>
      <c r="B79" s="47" t="s">
        <v>29</v>
      </c>
      <c r="C79" s="41" t="s">
        <v>86</v>
      </c>
      <c r="E79" s="91">
        <v>0</v>
      </c>
      <c r="F79" s="49" t="str">
        <f>IF(ISBLANK(E79),"",IF(ISNUMBER(E79),IF(E79-INT(E79)=0,"","  Errore ! Inserire un numero intero senza decimali"),"  Errore ! Inserire un numero intero senza decimali"))</f>
        <v/>
      </c>
      <c r="K79" s="50" t="str">
        <f>LEFT(A79,3)</f>
        <v>PEO</v>
      </c>
      <c r="L79" s="50" t="str">
        <f>RIGHT(A79,3)</f>
        <v>133</v>
      </c>
      <c r="M79" s="50" t="str">
        <f>B79</f>
        <v>INT</v>
      </c>
      <c r="N79" s="51">
        <f>IF(ISNUMBER(E79),ROUND(E79,0),"")</f>
        <v>0</v>
      </c>
    </row>
    <row r="80" spans="1:14" s="42" customFormat="1" ht="3.9" customHeight="1" x14ac:dyDescent="0.2">
      <c r="A80" s="63"/>
      <c r="B80" s="63"/>
      <c r="C80" s="43"/>
      <c r="D80" s="43"/>
      <c r="E80" s="44"/>
      <c r="F80" s="53"/>
    </row>
    <row r="81" spans="1:14" s="42" customFormat="1" ht="30" customHeight="1" x14ac:dyDescent="0.2">
      <c r="A81" s="38" t="s">
        <v>87</v>
      </c>
      <c r="B81" s="38"/>
      <c r="C81" s="39" t="s">
        <v>88</v>
      </c>
      <c r="D81" s="38"/>
      <c r="E81" s="40"/>
      <c r="F81" s="49"/>
    </row>
    <row r="82" spans="1:14" s="42" customFormat="1" ht="3.9" customHeight="1" x14ac:dyDescent="0.2">
      <c r="A82" s="43"/>
      <c r="B82" s="43"/>
      <c r="C82" s="43"/>
      <c r="D82" s="43"/>
      <c r="E82" s="44"/>
      <c r="F82" s="53"/>
    </row>
    <row r="83" spans="1:14" s="42" customFormat="1" ht="30" customHeight="1" x14ac:dyDescent="0.2">
      <c r="A83" s="77" t="s">
        <v>89</v>
      </c>
      <c r="B83" s="65" t="s">
        <v>16</v>
      </c>
      <c r="C83" s="66" t="s">
        <v>90</v>
      </c>
      <c r="E83" s="92" t="s">
        <v>18</v>
      </c>
      <c r="F83" s="49" t="str">
        <f>IF(AND(LEN(E83)=1,OR(UPPER(E83)="N",UPPER(E83)="S")),"",IF(ISBLANK(E83),"","  Errore ! Inserire S o N"))</f>
        <v/>
      </c>
      <c r="K83" s="50" t="str">
        <f>LEFT(A83,3)</f>
        <v>PRD</v>
      </c>
      <c r="L83" s="50" t="str">
        <f>RIGHT(A83,3)</f>
        <v>367</v>
      </c>
      <c r="M83" s="50" t="str">
        <f>B83</f>
        <v>FLAG</v>
      </c>
      <c r="N83" s="51" t="str">
        <f>IF(AND(LEN(E83)=1,OR(UPPER(E83)="N",UPPER(E83)="S")),UPPER(E83),"")</f>
        <v>S</v>
      </c>
    </row>
    <row r="84" spans="1:14" s="42" customFormat="1" ht="3.9" customHeight="1" x14ac:dyDescent="0.2">
      <c r="A84" s="77"/>
      <c r="B84" s="77"/>
      <c r="C84" s="78"/>
      <c r="D84" s="43"/>
      <c r="E84" s="52"/>
      <c r="F84" s="53"/>
    </row>
    <row r="85" spans="1:14" s="42" customFormat="1" ht="30" customHeight="1" x14ac:dyDescent="0.2">
      <c r="A85" s="77" t="s">
        <v>91</v>
      </c>
      <c r="B85" s="65" t="s">
        <v>29</v>
      </c>
      <c r="C85" s="66" t="s">
        <v>92</v>
      </c>
      <c r="E85" s="91">
        <v>523878</v>
      </c>
      <c r="F85" s="49" t="str">
        <f>IF(ISBLANK(E85),"",IF(ISNUMBER(E85),IF(E85-INT(E85)=0,"","  Errore ! Inserire un numero intero senza decimali"),"  Errore ! Inserire un numero intero senza decimali"))</f>
        <v/>
      </c>
      <c r="K85" s="50" t="str">
        <f>LEFT(A85,3)</f>
        <v>PRD</v>
      </c>
      <c r="L85" s="50" t="str">
        <f>RIGHT(A85,3)</f>
        <v>368</v>
      </c>
      <c r="M85" s="50" t="str">
        <f>B85</f>
        <v>INT</v>
      </c>
      <c r="N85" s="51">
        <f>IF(ISNUMBER(E85),ROUND(E85,0),"")</f>
        <v>523878</v>
      </c>
    </row>
    <row r="86" spans="1:14" s="42" customFormat="1" ht="3.9" customHeight="1" x14ac:dyDescent="0.2">
      <c r="A86" s="77"/>
      <c r="B86" s="77"/>
      <c r="C86" s="78"/>
      <c r="D86" s="43"/>
      <c r="E86" s="52"/>
      <c r="F86" s="53"/>
    </row>
    <row r="87" spans="1:14" s="42" customFormat="1" ht="30" customHeight="1" x14ac:dyDescent="0.2">
      <c r="A87" s="77" t="s">
        <v>93</v>
      </c>
      <c r="B87" s="65" t="s">
        <v>29</v>
      </c>
      <c r="C87" s="66" t="s">
        <v>94</v>
      </c>
      <c r="E87" s="91">
        <v>349462</v>
      </c>
      <c r="F87" s="49" t="str">
        <f>IF(ISBLANK(E87),"",IF(ISNUMBER(E87),IF(E87-INT(E87)=0,"","  Errore ! Inserire un numero intero senza decimali"),"  Errore ! Inserire un numero intero senza decimali"))</f>
        <v/>
      </c>
      <c r="K87" s="50" t="str">
        <f>LEFT(A87,3)</f>
        <v>PRD</v>
      </c>
      <c r="L87" s="50" t="str">
        <f>RIGHT(A87,3)</f>
        <v>369</v>
      </c>
      <c r="M87" s="50" t="str">
        <f>B87</f>
        <v>INT</v>
      </c>
      <c r="N87" s="51">
        <f>IF(ISNUMBER(E87),ROUND(E87,0),"")</f>
        <v>349462</v>
      </c>
    </row>
    <row r="88" spans="1:14" s="42" customFormat="1" ht="3.9" customHeight="1" x14ac:dyDescent="0.2">
      <c r="A88" s="77"/>
      <c r="B88" s="77"/>
      <c r="C88" s="78"/>
      <c r="D88" s="43"/>
      <c r="E88" s="52"/>
      <c r="F88" s="53"/>
    </row>
    <row r="89" spans="1:14" s="42" customFormat="1" ht="30" customHeight="1" x14ac:dyDescent="0.2">
      <c r="A89" s="77" t="s">
        <v>95</v>
      </c>
      <c r="B89" s="65" t="s">
        <v>29</v>
      </c>
      <c r="C89" s="66" t="s">
        <v>96</v>
      </c>
      <c r="E89" s="91">
        <v>111</v>
      </c>
      <c r="F89" s="49" t="str">
        <f>IF(ISBLANK(E89),"",IF(ISNUMBER(E89),IF(E89-INT(E89)=0,"","  Errore ! Inserire un numero intero senza decimali"),"  Errore ! Inserire un numero intero senza decimali"))</f>
        <v/>
      </c>
      <c r="K89" s="50" t="str">
        <f>LEFT(A89,3)</f>
        <v>PRD</v>
      </c>
      <c r="L89" s="50" t="str">
        <f>RIGHT(A89,3)</f>
        <v>370</v>
      </c>
      <c r="M89" s="50" t="str">
        <f>B89</f>
        <v>INT</v>
      </c>
      <c r="N89" s="51">
        <f>IF(ISNUMBER(E89),ROUND(E89,0),"")</f>
        <v>111</v>
      </c>
    </row>
    <row r="90" spans="1:14" s="42" customFormat="1" ht="3.9" customHeight="1" x14ac:dyDescent="0.2">
      <c r="A90" s="77"/>
      <c r="B90" s="77"/>
      <c r="C90" s="78"/>
      <c r="D90" s="43"/>
      <c r="E90" s="52"/>
      <c r="F90" s="53"/>
    </row>
    <row r="91" spans="1:14" s="42" customFormat="1" ht="30" customHeight="1" x14ac:dyDescent="0.2">
      <c r="A91" s="77" t="s">
        <v>97</v>
      </c>
      <c r="B91" s="65" t="s">
        <v>29</v>
      </c>
      <c r="C91" s="93" t="s">
        <v>98</v>
      </c>
      <c r="E91" s="91">
        <v>55032</v>
      </c>
      <c r="F91" s="49" t="str">
        <f>IF(ISBLANK(E91),"",IF(ISNUMBER(E91),IF(E91-INT(E91)=0,"","  Errore ! Inserire un numero intero senza decimali"),"  Errore ! Inserire un numero intero senza decimali"))</f>
        <v/>
      </c>
      <c r="K91" s="50" t="str">
        <f>LEFT(A91,3)</f>
        <v>PRD</v>
      </c>
      <c r="L91" s="50" t="str">
        <f>RIGHT(A91,3)</f>
        <v>371</v>
      </c>
      <c r="M91" s="50" t="str">
        <f>B91</f>
        <v>INT</v>
      </c>
      <c r="N91" s="51">
        <f>IF(ISNUMBER(E91),ROUND(E91,0),"")</f>
        <v>55032</v>
      </c>
    </row>
    <row r="92" spans="1:14" s="42" customFormat="1" ht="3.9" customHeight="1" x14ac:dyDescent="0.2">
      <c r="A92" s="77"/>
      <c r="B92" s="77"/>
      <c r="C92" s="78"/>
      <c r="D92" s="43"/>
      <c r="E92" s="52"/>
      <c r="F92" s="53"/>
    </row>
    <row r="93" spans="1:14" s="42" customFormat="1" ht="30" customHeight="1" x14ac:dyDescent="0.2">
      <c r="A93" s="77" t="s">
        <v>99</v>
      </c>
      <c r="B93" s="65" t="s">
        <v>29</v>
      </c>
      <c r="C93" s="66" t="s">
        <v>100</v>
      </c>
      <c r="E93" s="91">
        <v>23</v>
      </c>
      <c r="F93" s="49" t="str">
        <f>IF(ISBLANK(E93),"",IF(ISNUMBER(E93),IF(E93-INT(E93)=0,"","  Errore ! Inserire un numero intero senza decimali"),"  Errore ! Inserire un numero intero senza decimali"))</f>
        <v/>
      </c>
      <c r="K93" s="50" t="str">
        <f>LEFT(A93,3)</f>
        <v>PRD</v>
      </c>
      <c r="L93" s="50" t="str">
        <f>RIGHT(A93,3)</f>
        <v>372</v>
      </c>
      <c r="M93" s="50" t="str">
        <f>B93</f>
        <v>INT</v>
      </c>
      <c r="N93" s="51">
        <f>IF(ISNUMBER(E93),ROUND(E93,0),"")</f>
        <v>23</v>
      </c>
    </row>
    <row r="94" spans="1:14" s="42" customFormat="1" ht="3.9" customHeight="1" x14ac:dyDescent="0.2">
      <c r="A94" s="77"/>
      <c r="B94" s="77"/>
      <c r="C94" s="78"/>
      <c r="D94" s="43"/>
      <c r="E94" s="52"/>
      <c r="F94" s="53"/>
    </row>
    <row r="95" spans="1:14" s="42" customFormat="1" ht="30" x14ac:dyDescent="0.2">
      <c r="A95" s="77" t="s">
        <v>101</v>
      </c>
      <c r="B95" s="65" t="s">
        <v>102</v>
      </c>
      <c r="C95" s="66" t="s">
        <v>103</v>
      </c>
      <c r="E95" s="94">
        <v>0.80459999999999998</v>
      </c>
      <c r="F95" s="49"/>
      <c r="K95" s="50" t="str">
        <f>LEFT(A95,3)</f>
        <v>PRD</v>
      </c>
      <c r="L95" s="50" t="str">
        <f>RIGHT(A95,3)</f>
        <v>373</v>
      </c>
      <c r="M95" s="50" t="str">
        <f>B95</f>
        <v>PERC</v>
      </c>
      <c r="N95" s="51">
        <f>IF(ISNUMBER(E95),ROUND(E95,4)*100,"")</f>
        <v>80.459999999999994</v>
      </c>
    </row>
    <row r="96" spans="1:14" s="42" customFormat="1" ht="3.9" customHeight="1" x14ac:dyDescent="0.2">
      <c r="A96" s="77"/>
      <c r="B96" s="77"/>
      <c r="C96" s="78"/>
      <c r="D96" s="43"/>
      <c r="E96" s="52"/>
      <c r="F96" s="53"/>
    </row>
    <row r="97" spans="1:14" s="42" customFormat="1" ht="16.5" customHeight="1" x14ac:dyDescent="0.2">
      <c r="A97" s="38" t="s">
        <v>104</v>
      </c>
      <c r="B97" s="38"/>
      <c r="C97" s="39" t="s">
        <v>105</v>
      </c>
      <c r="D97" s="38"/>
      <c r="E97" s="40"/>
      <c r="F97" s="53"/>
    </row>
    <row r="98" spans="1:14" s="42" customFormat="1" ht="3.9" customHeight="1" x14ac:dyDescent="0.2">
      <c r="A98" s="77"/>
      <c r="B98" s="77"/>
      <c r="C98" s="78"/>
      <c r="D98" s="43"/>
      <c r="E98" s="52"/>
      <c r="F98" s="53"/>
    </row>
    <row r="99" spans="1:14" s="42" customFormat="1" ht="30" customHeight="1" x14ac:dyDescent="0.2">
      <c r="A99" s="46" t="s">
        <v>106</v>
      </c>
      <c r="B99" s="47" t="s">
        <v>16</v>
      </c>
      <c r="C99" s="41" t="s">
        <v>107</v>
      </c>
      <c r="E99" s="92"/>
      <c r="F99" s="49" t="str">
        <f>IF(AND(LEN(E99)=1,OR(UPPER(E99)="N",UPPER(E99)="S")),"",IF(ISBLANK(E99),"","  Errore ! Inserire S o N"))</f>
        <v/>
      </c>
      <c r="K99" s="50" t="str">
        <f>LEFT(A99,3)</f>
        <v>CPL</v>
      </c>
      <c r="L99" s="50" t="str">
        <f>RIGHT(A99,3)</f>
        <v>194</v>
      </c>
      <c r="M99" s="50" t="str">
        <f>B99</f>
        <v>FLAG</v>
      </c>
      <c r="N99" s="51" t="str">
        <f>IF(AND(LEN(E99)=1,OR(UPPER(E99)="N",UPPER(E99)="S")),UPPER(E99),"")</f>
        <v/>
      </c>
    </row>
    <row r="100" spans="1:14" s="42" customFormat="1" ht="3.9" customHeight="1" x14ac:dyDescent="0.2">
      <c r="A100" s="77"/>
      <c r="B100" s="77"/>
      <c r="C100" s="78"/>
      <c r="D100" s="43"/>
      <c r="E100" s="52"/>
      <c r="F100" s="53"/>
    </row>
    <row r="101" spans="1:14" ht="30" customHeight="1" x14ac:dyDescent="0.25">
      <c r="A101" s="46" t="s">
        <v>108</v>
      </c>
      <c r="B101" s="47" t="s">
        <v>16</v>
      </c>
      <c r="C101" s="41" t="s">
        <v>109</v>
      </c>
      <c r="D101" s="42"/>
      <c r="E101" s="92"/>
      <c r="F101" s="88" t="str">
        <f>IF(OR(ISBLANK(E101),E101="Singola",E101="Associata"),"","  Errore ! Inserire Singola o Associata")</f>
        <v/>
      </c>
      <c r="G101" s="42"/>
      <c r="H101" s="42"/>
      <c r="I101" s="42"/>
      <c r="J101" s="42"/>
      <c r="K101" s="50" t="str">
        <f>LEFT(A101,3)</f>
        <v>CPL</v>
      </c>
      <c r="L101" s="50" t="str">
        <f>RIGHT(A101,3)</f>
        <v>147</v>
      </c>
      <c r="M101" s="50" t="str">
        <f>B101</f>
        <v>FLAG</v>
      </c>
      <c r="N101" s="51" t="str">
        <f>IF(E101="singola","S",IF(E101="associata","N",""))</f>
        <v/>
      </c>
    </row>
    <row r="102" spans="1:14" s="42" customFormat="1" ht="3.9" customHeight="1" x14ac:dyDescent="0.2">
      <c r="A102" s="77"/>
      <c r="B102" s="77"/>
      <c r="C102" s="78"/>
      <c r="D102" s="43"/>
      <c r="E102" s="52"/>
      <c r="F102" s="53"/>
    </row>
    <row r="103" spans="1:14" ht="30" customHeight="1" x14ac:dyDescent="0.25">
      <c r="A103" s="46" t="s">
        <v>110</v>
      </c>
      <c r="B103" s="47" t="s">
        <v>102</v>
      </c>
      <c r="C103" s="66" t="s">
        <v>111</v>
      </c>
      <c r="D103" s="42"/>
      <c r="E103" s="94"/>
      <c r="F103" s="49"/>
      <c r="G103" s="42"/>
      <c r="H103" s="42"/>
      <c r="I103" s="42"/>
      <c r="J103" s="42"/>
      <c r="K103" s="50" t="str">
        <f>LEFT(A103,3)</f>
        <v>CPL</v>
      </c>
      <c r="L103" s="50" t="str">
        <f>RIGHT(A103,3)</f>
        <v>182</v>
      </c>
      <c r="M103" s="50" t="str">
        <f>B103</f>
        <v>PERC</v>
      </c>
      <c r="N103" s="51" t="str">
        <f>IF(ISNUMBER(E103),ROUND(E103,4)*100,"")</f>
        <v/>
      </c>
    </row>
    <row r="104" spans="1:14" s="42" customFormat="1" ht="3.9" customHeight="1" x14ac:dyDescent="0.2">
      <c r="A104" s="77"/>
      <c r="B104" s="77"/>
      <c r="C104" s="78"/>
      <c r="D104" s="43"/>
      <c r="E104" s="52"/>
      <c r="F104" s="53"/>
    </row>
    <row r="105" spans="1:14" ht="16.5" customHeight="1" x14ac:dyDescent="0.25">
      <c r="A105" s="38" t="s">
        <v>112</v>
      </c>
      <c r="B105" s="38"/>
      <c r="C105" s="39" t="s">
        <v>113</v>
      </c>
      <c r="D105" s="38"/>
      <c r="E105" s="40"/>
      <c r="G105" s="42"/>
      <c r="H105" s="42"/>
      <c r="I105" s="42"/>
      <c r="J105" s="42"/>
      <c r="K105" s="42"/>
      <c r="L105" s="42"/>
      <c r="M105" s="42"/>
      <c r="N105" s="42"/>
    </row>
    <row r="106" spans="1:14" s="42" customFormat="1" ht="3.9" customHeight="1" x14ac:dyDescent="0.2">
      <c r="A106" s="77"/>
      <c r="B106" s="77"/>
      <c r="C106" s="78"/>
      <c r="D106" s="43"/>
      <c r="E106" s="52"/>
      <c r="F106" s="53"/>
    </row>
    <row r="107" spans="1:14" ht="15" customHeight="1" x14ac:dyDescent="0.25">
      <c r="A107" s="46" t="s">
        <v>114</v>
      </c>
      <c r="B107" s="46" t="s">
        <v>115</v>
      </c>
      <c r="C107" s="43" t="s">
        <v>116</v>
      </c>
      <c r="D107" s="42"/>
      <c r="E107" s="44"/>
      <c r="G107" s="42"/>
      <c r="H107" s="42"/>
      <c r="I107" s="42"/>
      <c r="J107" s="42"/>
      <c r="K107" s="50" t="str">
        <f>LEFT(A107,3)</f>
        <v>INF</v>
      </c>
      <c r="L107" s="50" t="str">
        <f>RIGHT(A107,3)</f>
        <v>209</v>
      </c>
      <c r="M107" s="50" t="str">
        <f>B107</f>
        <v>NOTE</v>
      </c>
      <c r="N107" s="42" t="str">
        <f>IF(ISBLANK(C108),"",LEFT(C108,1500))</f>
        <v/>
      </c>
    </row>
    <row r="108" spans="1:14" ht="45" customHeight="1" x14ac:dyDescent="0.25">
      <c r="A108" s="95"/>
      <c r="B108" s="95"/>
      <c r="C108" s="195"/>
      <c r="D108" s="196"/>
      <c r="E108" s="197"/>
      <c r="F108" s="96" t="str">
        <f>IF(LEN(C108)&gt;1500,"Attenzione, è stato superato il numero massimo di 1500 caratteri","")</f>
        <v/>
      </c>
      <c r="G108" s="42"/>
      <c r="H108" s="42"/>
      <c r="I108" s="42"/>
      <c r="J108" s="42"/>
      <c r="K108" s="42"/>
      <c r="L108" s="42"/>
      <c r="M108" s="42"/>
      <c r="N108" s="42"/>
    </row>
    <row r="109" spans="1:14" s="42" customFormat="1" ht="3.9" customHeight="1" x14ac:dyDescent="0.2">
      <c r="A109" s="77"/>
      <c r="B109" s="77"/>
      <c r="C109" s="78"/>
      <c r="D109" s="43"/>
      <c r="E109" s="52"/>
      <c r="F109" s="53"/>
    </row>
    <row r="110" spans="1:14" ht="15" customHeight="1" x14ac:dyDescent="0.25">
      <c r="A110" s="46" t="s">
        <v>117</v>
      </c>
      <c r="B110" s="46" t="s">
        <v>115</v>
      </c>
      <c r="C110" s="43" t="s">
        <v>118</v>
      </c>
      <c r="D110" s="42"/>
      <c r="E110" s="44"/>
      <c r="G110" s="42"/>
      <c r="H110" s="42"/>
      <c r="I110" s="42"/>
      <c r="J110" s="42"/>
      <c r="K110" s="50" t="str">
        <f>LEFT(A110,3)</f>
        <v>INF</v>
      </c>
      <c r="L110" s="50" t="str">
        <f>RIGHT(A110,3)</f>
        <v>127</v>
      </c>
      <c r="M110" s="50" t="str">
        <f>B110</f>
        <v>NOTE</v>
      </c>
      <c r="N110" s="42" t="str">
        <f>IF(ISBLANK(C111),"",LEFT(C111,1500))</f>
        <v/>
      </c>
    </row>
    <row r="111" spans="1:14" ht="45" customHeight="1" x14ac:dyDescent="0.25">
      <c r="A111" s="95"/>
      <c r="B111" s="95"/>
      <c r="C111" s="195"/>
      <c r="D111" s="196"/>
      <c r="E111" s="197"/>
      <c r="F111" s="96" t="str">
        <f>IF(LEN(C111)&gt;1500,"Attenzione, è stato superato il numero massimo di 1500 caratteri","")</f>
        <v/>
      </c>
      <c r="G111" s="42"/>
      <c r="H111" s="42"/>
      <c r="I111" s="42"/>
      <c r="J111" s="42"/>
      <c r="K111" s="97" t="s">
        <v>119</v>
      </c>
      <c r="L111" s="42"/>
      <c r="M111" s="42"/>
      <c r="N111" s="42"/>
    </row>
  </sheetData>
  <sheetProtection password="EA98" sheet="1" selectLockedCells="1"/>
  <dataConsolidate/>
  <mergeCells count="5">
    <mergeCell ref="F2:F3"/>
    <mergeCell ref="F4:F5"/>
    <mergeCell ref="F6:F9"/>
    <mergeCell ref="C108:E108"/>
    <mergeCell ref="C111:E111"/>
  </mergeCells>
  <dataValidations count="8">
    <dataValidation type="custom" operator="lessThan" allowBlank="1" showInputMessage="1" showErrorMessage="1" errorTitle="Errore di digitazione" error="Inserire solo valori percentuali con al massimo due cifre decimali e chiudere con il simbolo %." sqref="E103 E95">
      <formula1>OR(E95=0,E95-INT(E95*10000)/10000=0)</formula1>
    </dataValidation>
    <dataValidation type="list" operator="lessThan" allowBlank="1" showDropDown="1" showInputMessage="1" showErrorMessage="1" errorTitle="Errore di digitazione" error="Digitare 'S' o 'N' o lasciare in bianco" sqref="E13 E15">
      <formula1>"s,n,S,N"</formula1>
    </dataValidation>
    <dataValidation type="date" allowBlank="1" showInputMessage="1" showErrorMessage="1" errorTitle="Errore di digitazione" error="Digitare una data non anteriore al 1 Gennaio dell'anno precedente alla di rilevazione (gg/mm/aaaa)" sqref="E17 E19 E21">
      <formula1>42736</formula1>
      <formula2>TODAY()</formula2>
    </dataValidation>
    <dataValidation type="textLength" allowBlank="1" showInputMessage="1" showErrorMessage="1" errorTitle="Errore di digitazione" error="Inserire massimo 1500 caratteri" sqref="C108:E108 C111:E111">
      <formula1>0</formula1>
      <formula2>1500</formula2>
    </dataValidation>
    <dataValidation type="whole" operator="lessThan" allowBlank="1" showInputMessage="1" showErrorMessage="1" errorTitle="Errore di digitazione" error="Inserire solo numeri interi o lasciare vuoto." sqref="E23 E35 E37 E53 E55 E57 E65 E59 E61 E63 E71 E73 E79 E85 E87 E89 E91 E93 E27 E29 E31 E51 E39 E33 E43">
      <formula1>100000000000000</formula1>
    </dataValidation>
    <dataValidation type="date" allowBlank="1" showInputMessage="1" showErrorMessage="1" errorTitle="Errore di digitazione" error="Digitare una data valida nel formato gg/mm/aaaa" sqref="E20">
      <formula1>42005</formula1>
      <formula2>TODAY()</formula2>
    </dataValidation>
    <dataValidation type="list" allowBlank="1" showDropDown="1" showInputMessage="1" showErrorMessage="1" errorTitle="Errore di digitazione" error="Digitare 'S' o 'N' o lasciare in bianco" sqref="E69 E47 E99 E83 E45 E77 E75">
      <formula1>"s,n,S,N"</formula1>
    </dataValidation>
    <dataValidation type="list" showInputMessage="1" showErrorMessage="1" errorTitle="Errore di digitazione" error="Digitare 'Singola' o 'Associata' o lasciare in bianco" sqref="E101">
      <formula1>"Singola,Associata"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58" orientation="portrait" r:id="rId1"/>
  <rowBreaks count="1" manualBreakCount="1">
    <brk id="66" max="4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showGridLines="0" topLeftCell="A4" zoomScaleNormal="100" workbookViewId="0">
      <selection activeCell="G20" sqref="G20"/>
    </sheetView>
  </sheetViews>
  <sheetFormatPr defaultColWidth="9" defaultRowHeight="10.199999999999999" x14ac:dyDescent="0.2"/>
  <cols>
    <col min="1" max="1" width="50.6328125" style="102" customWidth="1"/>
    <col min="2" max="2" width="8.6328125" style="188" customWidth="1"/>
    <col min="3" max="3" width="15.6328125" style="102" customWidth="1"/>
    <col min="4" max="4" width="2.08984375" style="102" customWidth="1"/>
    <col min="5" max="5" width="50.6328125" style="102" customWidth="1"/>
    <col min="6" max="6" width="8.6328125" style="102" customWidth="1"/>
    <col min="7" max="7" width="15.6328125" style="102" customWidth="1"/>
    <col min="8" max="8" width="30.6328125" style="102" customWidth="1"/>
    <col min="9" max="14" width="9" style="102"/>
    <col min="15" max="17" width="10.6328125" style="104" hidden="1" customWidth="1"/>
    <col min="18" max="18" width="10.6328125" style="105" hidden="1" customWidth="1"/>
    <col min="19" max="19" width="7" style="105" hidden="1" customWidth="1"/>
    <col min="20" max="22" width="10.6328125" style="104" hidden="1" customWidth="1"/>
    <col min="23" max="23" width="10.6328125" style="105" hidden="1" customWidth="1"/>
    <col min="24" max="16384" width="9" style="102"/>
  </cols>
  <sheetData>
    <row r="1" spans="1:23" ht="43.5" customHeight="1" x14ac:dyDescent="0.2">
      <c r="A1" s="100" t="str">
        <f>[1]t1!$A$1</f>
        <v>REGIONI ED AUTONOMIE LOCALI - anno 2018</v>
      </c>
      <c r="B1" s="100"/>
      <c r="C1" s="100"/>
      <c r="D1" s="100"/>
      <c r="E1" s="100"/>
      <c r="F1" s="100"/>
      <c r="G1" s="100"/>
      <c r="H1" s="101" t="s">
        <v>2</v>
      </c>
      <c r="O1" s="103"/>
      <c r="P1" s="103"/>
      <c r="T1" s="103"/>
      <c r="U1" s="103"/>
    </row>
    <row r="2" spans="1:23" ht="42" customHeight="1" thickBot="1" x14ac:dyDescent="0.25">
      <c r="B2" s="102"/>
      <c r="E2" s="106"/>
      <c r="F2" s="106"/>
      <c r="G2" s="106"/>
      <c r="O2" s="103"/>
      <c r="P2" s="103"/>
      <c r="T2" s="103"/>
      <c r="U2" s="103"/>
    </row>
    <row r="3" spans="1:23" ht="25.5" customHeight="1" thickBot="1" x14ac:dyDescent="0.25">
      <c r="A3" s="107" t="s">
        <v>120</v>
      </c>
      <c r="B3" s="108"/>
      <c r="C3" s="109"/>
      <c r="D3" s="110"/>
      <c r="E3" s="107" t="s">
        <v>121</v>
      </c>
      <c r="F3" s="111"/>
      <c r="G3" s="112"/>
      <c r="H3" s="4" t="s">
        <v>122</v>
      </c>
      <c r="O3" s="113"/>
      <c r="P3" s="113"/>
      <c r="T3" s="113"/>
      <c r="U3" s="113"/>
    </row>
    <row r="4" spans="1:23" ht="18" customHeight="1" x14ac:dyDescent="0.2">
      <c r="A4" s="114" t="s">
        <v>123</v>
      </c>
      <c r="B4" s="115" t="s">
        <v>124</v>
      </c>
      <c r="C4" s="116" t="s">
        <v>125</v>
      </c>
      <c r="D4" s="117"/>
      <c r="E4" s="114" t="s">
        <v>123</v>
      </c>
      <c r="F4" s="118" t="s">
        <v>124</v>
      </c>
      <c r="G4" s="119" t="s">
        <v>125</v>
      </c>
      <c r="H4" s="189" t="str">
        <f>IF(AND(C61=0,ISBLANK('[1]SICI(2)'!E17),ISBLANK('[1]SICI(2)'!E19),ISBLANK('[1]SICI(2)'!E21)),"OK",IF(AND(C61&gt;0,ISBLANK('[1]SICI(2)'!E17),ISBLANK('[1]SICI(2)'!E19),ISBLANK('[1]SICI(2)'!E21)),"Attenzione: inserire le voci di costituzione del fondo unicamente in presenza di certificazione dello stesso !!!","OK"))</f>
        <v>OK</v>
      </c>
    </row>
    <row r="5" spans="1:23" ht="15" customHeight="1" x14ac:dyDescent="0.3">
      <c r="A5" s="120" t="s">
        <v>126</v>
      </c>
      <c r="B5" s="121"/>
      <c r="C5" s="122"/>
      <c r="D5" s="123"/>
      <c r="E5" s="120" t="s">
        <v>126</v>
      </c>
      <c r="F5" s="121"/>
      <c r="G5" s="124"/>
      <c r="H5" s="198"/>
      <c r="O5" s="125" t="s">
        <v>127</v>
      </c>
      <c r="P5" s="126"/>
      <c r="Q5" s="127"/>
      <c r="R5" s="127"/>
      <c r="T5" s="125" t="s">
        <v>128</v>
      </c>
      <c r="U5" s="126"/>
      <c r="V5" s="127"/>
      <c r="W5" s="127"/>
    </row>
    <row r="6" spans="1:23" ht="15" customHeight="1" x14ac:dyDescent="0.25">
      <c r="A6" s="128" t="s">
        <v>129</v>
      </c>
      <c r="B6" s="129"/>
      <c r="C6" s="130"/>
      <c r="D6" s="123"/>
      <c r="E6" s="128" t="s">
        <v>130</v>
      </c>
      <c r="F6" s="129"/>
      <c r="G6" s="131"/>
      <c r="H6" s="198"/>
      <c r="O6" s="30" t="s">
        <v>131</v>
      </c>
      <c r="P6" s="30" t="s">
        <v>132</v>
      </c>
      <c r="Q6" s="30" t="s">
        <v>133</v>
      </c>
      <c r="R6" s="30" t="s">
        <v>14</v>
      </c>
      <c r="T6" s="30" t="s">
        <v>131</v>
      </c>
      <c r="U6" s="30" t="s">
        <v>132</v>
      </c>
      <c r="V6" s="30" t="s">
        <v>133</v>
      </c>
      <c r="W6" s="30" t="s">
        <v>14</v>
      </c>
    </row>
    <row r="7" spans="1:23" ht="15" customHeight="1" x14ac:dyDescent="0.2">
      <c r="A7" s="132" t="s">
        <v>134</v>
      </c>
      <c r="B7" s="133" t="s">
        <v>135</v>
      </c>
      <c r="C7" s="134">
        <v>834144</v>
      </c>
      <c r="D7" s="123"/>
      <c r="E7" s="132" t="s">
        <v>136</v>
      </c>
      <c r="F7" s="133" t="s">
        <v>137</v>
      </c>
      <c r="G7" s="134">
        <v>645914</v>
      </c>
      <c r="H7" s="198"/>
      <c r="O7" s="135">
        <v>52</v>
      </c>
      <c r="P7" s="135">
        <v>7</v>
      </c>
      <c r="Q7" s="104" t="str">
        <f>B7</f>
        <v>F00B</v>
      </c>
      <c r="R7" s="136">
        <f t="shared" ref="R7:R16" si="0">ROUND(C7,0)</f>
        <v>834144</v>
      </c>
      <c r="T7" s="135">
        <v>52</v>
      </c>
      <c r="U7" s="135">
        <v>61</v>
      </c>
      <c r="V7" s="137" t="str">
        <f>F7</f>
        <v>U00C</v>
      </c>
      <c r="W7" s="136">
        <f>ROUND(G7,0)</f>
        <v>645914</v>
      </c>
    </row>
    <row r="8" spans="1:23" ht="15" customHeight="1" x14ac:dyDescent="0.2">
      <c r="A8" s="132" t="s">
        <v>138</v>
      </c>
      <c r="B8" s="138" t="s">
        <v>139</v>
      </c>
      <c r="C8" s="134">
        <v>24347</v>
      </c>
      <c r="D8" s="123"/>
      <c r="E8" s="132" t="s">
        <v>140</v>
      </c>
      <c r="F8" s="133" t="s">
        <v>141</v>
      </c>
      <c r="G8" s="139">
        <v>124325</v>
      </c>
      <c r="H8" s="198"/>
      <c r="O8" s="135">
        <v>52</v>
      </c>
      <c r="P8" s="135">
        <v>7</v>
      </c>
      <c r="Q8" s="104" t="str">
        <f t="shared" ref="Q8:Q16" si="1">B8</f>
        <v>F00Z</v>
      </c>
      <c r="R8" s="136">
        <f t="shared" si="0"/>
        <v>24347</v>
      </c>
      <c r="T8" s="135">
        <v>52</v>
      </c>
      <c r="U8" s="135">
        <v>61</v>
      </c>
      <c r="V8" s="137" t="str">
        <f t="shared" ref="V8:V29" si="2">F8</f>
        <v>U00D</v>
      </c>
      <c r="W8" s="136">
        <f t="shared" ref="W8:W29" si="3">ROUND(G8,0)</f>
        <v>124325</v>
      </c>
    </row>
    <row r="9" spans="1:23" ht="15" customHeight="1" thickBot="1" x14ac:dyDescent="0.25">
      <c r="A9" s="132" t="s">
        <v>142</v>
      </c>
      <c r="B9" s="133" t="s">
        <v>143</v>
      </c>
      <c r="C9" s="134">
        <v>5626</v>
      </c>
      <c r="D9" s="123"/>
      <c r="E9" s="132" t="s">
        <v>144</v>
      </c>
      <c r="F9" s="133" t="s">
        <v>145</v>
      </c>
      <c r="G9" s="139"/>
      <c r="H9" s="199"/>
      <c r="O9" s="135">
        <v>52</v>
      </c>
      <c r="P9" s="135">
        <v>7</v>
      </c>
      <c r="Q9" s="104" t="str">
        <f t="shared" si="1"/>
        <v>F00C</v>
      </c>
      <c r="R9" s="136">
        <f t="shared" si="0"/>
        <v>5626</v>
      </c>
      <c r="T9" s="135">
        <v>52</v>
      </c>
      <c r="U9" s="135">
        <v>61</v>
      </c>
      <c r="V9" s="137" t="str">
        <f t="shared" si="2"/>
        <v>U00E</v>
      </c>
      <c r="W9" s="136">
        <f t="shared" si="3"/>
        <v>0</v>
      </c>
    </row>
    <row r="10" spans="1:23" ht="15" customHeight="1" thickBot="1" x14ac:dyDescent="0.25">
      <c r="A10" s="132" t="s">
        <v>146</v>
      </c>
      <c r="B10" s="138" t="s">
        <v>147</v>
      </c>
      <c r="C10" s="134"/>
      <c r="D10" s="123"/>
      <c r="E10" s="132" t="s">
        <v>148</v>
      </c>
      <c r="F10" s="133" t="s">
        <v>149</v>
      </c>
      <c r="G10" s="139"/>
      <c r="H10" s="140" t="s">
        <v>150</v>
      </c>
      <c r="O10" s="135">
        <v>52</v>
      </c>
      <c r="P10" s="135">
        <v>7</v>
      </c>
      <c r="Q10" s="104" t="str">
        <f t="shared" si="1"/>
        <v>F70A</v>
      </c>
      <c r="R10" s="136">
        <f t="shared" si="0"/>
        <v>0</v>
      </c>
      <c r="T10" s="135">
        <v>52</v>
      </c>
      <c r="U10" s="135">
        <v>61</v>
      </c>
      <c r="V10" s="137" t="str">
        <f t="shared" si="2"/>
        <v>U00F</v>
      </c>
      <c r="W10" s="136">
        <f t="shared" si="3"/>
        <v>0</v>
      </c>
    </row>
    <row r="11" spans="1:23" ht="15" customHeight="1" x14ac:dyDescent="0.2">
      <c r="A11" s="132" t="s">
        <v>151</v>
      </c>
      <c r="B11" s="133" t="s">
        <v>152</v>
      </c>
      <c r="C11" s="134"/>
      <c r="D11" s="123"/>
      <c r="E11" s="132" t="s">
        <v>153</v>
      </c>
      <c r="F11" s="133" t="s">
        <v>154</v>
      </c>
      <c r="G11" s="139">
        <v>349462</v>
      </c>
      <c r="H11" s="189" t="str">
        <f>IF(OR(AND(C61=0,G61=0),ROUND(C61,0)&lt;&gt;ROUND(G61,0)),"OK","Attenzione: le risorse del fondo coincidono esattamente con i relativi impeghi, è necessario giustificare")</f>
        <v>OK</v>
      </c>
      <c r="O11" s="135">
        <v>52</v>
      </c>
      <c r="P11" s="135">
        <v>7</v>
      </c>
      <c r="Q11" s="104" t="str">
        <f t="shared" si="1"/>
        <v>F00D</v>
      </c>
      <c r="R11" s="136">
        <f t="shared" si="0"/>
        <v>0</v>
      </c>
      <c r="T11" s="135">
        <v>52</v>
      </c>
      <c r="U11" s="135">
        <v>61</v>
      </c>
      <c r="V11" s="137" t="str">
        <f t="shared" si="2"/>
        <v>U00G</v>
      </c>
      <c r="W11" s="136">
        <f t="shared" si="3"/>
        <v>349462</v>
      </c>
    </row>
    <row r="12" spans="1:23" ht="15" customHeight="1" x14ac:dyDescent="0.2">
      <c r="A12" s="132" t="s">
        <v>155</v>
      </c>
      <c r="B12" s="133" t="s">
        <v>156</v>
      </c>
      <c r="C12" s="134"/>
      <c r="D12" s="123"/>
      <c r="E12" s="132" t="s">
        <v>157</v>
      </c>
      <c r="F12" s="133" t="s">
        <v>158</v>
      </c>
      <c r="G12" s="139">
        <v>523878</v>
      </c>
      <c r="H12" s="200"/>
      <c r="O12" s="135">
        <v>52</v>
      </c>
      <c r="P12" s="135">
        <v>7</v>
      </c>
      <c r="Q12" s="104" t="str">
        <f t="shared" si="1"/>
        <v>F00E</v>
      </c>
      <c r="R12" s="136">
        <f t="shared" si="0"/>
        <v>0</v>
      </c>
      <c r="T12" s="135">
        <v>52</v>
      </c>
      <c r="U12" s="135">
        <v>61</v>
      </c>
      <c r="V12" s="137" t="str">
        <f t="shared" si="2"/>
        <v>U00H</v>
      </c>
      <c r="W12" s="136">
        <f t="shared" si="3"/>
        <v>523878</v>
      </c>
    </row>
    <row r="13" spans="1:23" ht="15" customHeight="1" x14ac:dyDescent="0.2">
      <c r="A13" s="132" t="s">
        <v>159</v>
      </c>
      <c r="B13" s="133" t="s">
        <v>160</v>
      </c>
      <c r="C13" s="134"/>
      <c r="D13" s="123"/>
      <c r="E13" s="132" t="s">
        <v>161</v>
      </c>
      <c r="F13" s="133" t="s">
        <v>162</v>
      </c>
      <c r="G13" s="139">
        <v>308</v>
      </c>
      <c r="H13" s="200"/>
      <c r="O13" s="135">
        <v>52</v>
      </c>
      <c r="P13" s="135">
        <v>7</v>
      </c>
      <c r="Q13" s="104" t="str">
        <f t="shared" si="1"/>
        <v>F00J</v>
      </c>
      <c r="R13" s="136">
        <f t="shared" si="0"/>
        <v>0</v>
      </c>
      <c r="T13" s="135">
        <v>52</v>
      </c>
      <c r="U13" s="135">
        <v>61</v>
      </c>
      <c r="V13" s="137" t="str">
        <f t="shared" si="2"/>
        <v>U00J</v>
      </c>
      <c r="W13" s="136">
        <f t="shared" si="3"/>
        <v>308</v>
      </c>
    </row>
    <row r="14" spans="1:23" ht="15" customHeight="1" x14ac:dyDescent="0.2">
      <c r="A14" s="132" t="s">
        <v>163</v>
      </c>
      <c r="B14" s="133" t="s">
        <v>164</v>
      </c>
      <c r="C14" s="134"/>
      <c r="D14" s="123"/>
      <c r="E14" s="132" t="s">
        <v>165</v>
      </c>
      <c r="F14" s="133" t="s">
        <v>166</v>
      </c>
      <c r="G14" s="139"/>
      <c r="H14" s="200"/>
      <c r="O14" s="135">
        <v>52</v>
      </c>
      <c r="P14" s="135">
        <v>7</v>
      </c>
      <c r="Q14" s="104" t="str">
        <f t="shared" si="1"/>
        <v>F00K</v>
      </c>
      <c r="R14" s="136">
        <f t="shared" si="0"/>
        <v>0</v>
      </c>
      <c r="T14" s="135">
        <v>52</v>
      </c>
      <c r="U14" s="135">
        <v>61</v>
      </c>
      <c r="V14" s="137" t="str">
        <f t="shared" si="2"/>
        <v>U00K</v>
      </c>
      <c r="W14" s="136">
        <f t="shared" si="3"/>
        <v>0</v>
      </c>
    </row>
    <row r="15" spans="1:23" ht="15" customHeight="1" x14ac:dyDescent="0.2">
      <c r="A15" s="132" t="s">
        <v>167</v>
      </c>
      <c r="B15" s="133" t="s">
        <v>168</v>
      </c>
      <c r="C15" s="134"/>
      <c r="D15" s="123"/>
      <c r="E15" s="132" t="s">
        <v>169</v>
      </c>
      <c r="F15" s="133" t="s">
        <v>170</v>
      </c>
      <c r="G15" s="139">
        <v>94144</v>
      </c>
      <c r="H15" s="200"/>
      <c r="O15" s="135">
        <v>52</v>
      </c>
      <c r="P15" s="135">
        <v>7</v>
      </c>
      <c r="Q15" s="104" t="str">
        <f t="shared" si="1"/>
        <v>F00M</v>
      </c>
      <c r="R15" s="136">
        <f t="shared" si="0"/>
        <v>0</v>
      </c>
      <c r="T15" s="135">
        <v>52</v>
      </c>
      <c r="U15" s="135">
        <v>61</v>
      </c>
      <c r="V15" s="137" t="str">
        <f t="shared" si="2"/>
        <v>U00L</v>
      </c>
      <c r="W15" s="136">
        <f t="shared" si="3"/>
        <v>94144</v>
      </c>
    </row>
    <row r="16" spans="1:23" ht="15" customHeight="1" thickBot="1" x14ac:dyDescent="0.25">
      <c r="A16" s="132" t="s">
        <v>171</v>
      </c>
      <c r="B16" s="138" t="s">
        <v>172</v>
      </c>
      <c r="C16" s="134"/>
      <c r="D16" s="123"/>
      <c r="E16" s="132" t="s">
        <v>173</v>
      </c>
      <c r="F16" s="141" t="s">
        <v>174</v>
      </c>
      <c r="G16" s="139"/>
      <c r="H16" s="201"/>
      <c r="O16" s="135">
        <v>52</v>
      </c>
      <c r="P16" s="135">
        <v>7</v>
      </c>
      <c r="Q16" s="104" t="str">
        <f t="shared" si="1"/>
        <v>F998</v>
      </c>
      <c r="R16" s="136">
        <f t="shared" si="0"/>
        <v>0</v>
      </c>
      <c r="T16" s="135">
        <v>52</v>
      </c>
      <c r="U16" s="135">
        <v>61</v>
      </c>
      <c r="V16" s="137" t="str">
        <f t="shared" si="2"/>
        <v>U22I</v>
      </c>
      <c r="W16" s="136">
        <f t="shared" si="3"/>
        <v>0</v>
      </c>
    </row>
    <row r="17" spans="1:23" ht="15" customHeight="1" thickBot="1" x14ac:dyDescent="0.25">
      <c r="A17" s="142" t="s">
        <v>175</v>
      </c>
      <c r="B17" s="143"/>
      <c r="C17" s="144">
        <f>SUM(C7:C16)</f>
        <v>864117</v>
      </c>
      <c r="D17" s="123"/>
      <c r="E17" s="132" t="s">
        <v>176</v>
      </c>
      <c r="F17" s="141" t="s">
        <v>177</v>
      </c>
      <c r="G17" s="139"/>
      <c r="H17" s="140" t="s">
        <v>178</v>
      </c>
      <c r="O17" s="135"/>
      <c r="P17" s="135"/>
      <c r="R17" s="136"/>
      <c r="T17" s="135">
        <v>52</v>
      </c>
      <c r="U17" s="135">
        <v>61</v>
      </c>
      <c r="V17" s="137" t="str">
        <f t="shared" si="2"/>
        <v>U23I</v>
      </c>
      <c r="W17" s="136">
        <f t="shared" si="3"/>
        <v>0</v>
      </c>
    </row>
    <row r="18" spans="1:23" ht="15" customHeight="1" x14ac:dyDescent="0.25">
      <c r="A18" s="145" t="s">
        <v>179</v>
      </c>
      <c r="B18" s="146"/>
      <c r="C18" s="147"/>
      <c r="D18" s="123"/>
      <c r="E18" s="132" t="s">
        <v>180</v>
      </c>
      <c r="F18" s="133" t="s">
        <v>181</v>
      </c>
      <c r="G18" s="139"/>
      <c r="H18" s="189" t="str">
        <f>IF(C61=0,"OK",IF(AND(C16/C61&lt;0.1,C38/C61&lt;0.1),"OK","Attenzione: la voce altre risorse fisse e/o la voce altre risorse variabili risulta maggiore del 10% del fondo, è necessario giustificare"))</f>
        <v>OK</v>
      </c>
      <c r="O18" s="135"/>
      <c r="P18" s="135"/>
      <c r="R18" s="136"/>
      <c r="T18" s="135">
        <v>52</v>
      </c>
      <c r="U18" s="135">
        <v>61</v>
      </c>
      <c r="V18" s="137" t="str">
        <f t="shared" si="2"/>
        <v>U00N</v>
      </c>
      <c r="W18" s="136">
        <f t="shared" si="3"/>
        <v>0</v>
      </c>
    </row>
    <row r="19" spans="1:23" ht="15" customHeight="1" x14ac:dyDescent="0.2">
      <c r="A19" s="132" t="s">
        <v>182</v>
      </c>
      <c r="B19" s="138" t="s">
        <v>183</v>
      </c>
      <c r="C19" s="134">
        <v>42225</v>
      </c>
      <c r="D19" s="123"/>
      <c r="E19" s="148" t="s">
        <v>184</v>
      </c>
      <c r="F19" s="138" t="s">
        <v>185</v>
      </c>
      <c r="G19" s="139"/>
      <c r="H19" s="198"/>
      <c r="O19" s="135">
        <v>52</v>
      </c>
      <c r="P19" s="135">
        <v>9</v>
      </c>
      <c r="Q19" s="104" t="str">
        <f>B19</f>
        <v>F50H</v>
      </c>
      <c r="R19" s="136">
        <f>ROUND(C19,0)</f>
        <v>42225</v>
      </c>
      <c r="T19" s="135">
        <v>52</v>
      </c>
      <c r="U19" s="135">
        <v>61</v>
      </c>
      <c r="V19" s="137" t="str">
        <f t="shared" si="2"/>
        <v>U24I</v>
      </c>
      <c r="W19" s="136">
        <f t="shared" si="3"/>
        <v>0</v>
      </c>
    </row>
    <row r="20" spans="1:23" ht="15" customHeight="1" x14ac:dyDescent="0.2">
      <c r="A20" s="132" t="s">
        <v>186</v>
      </c>
      <c r="B20" s="141" t="s">
        <v>187</v>
      </c>
      <c r="C20" s="134"/>
      <c r="D20" s="123"/>
      <c r="E20" s="148" t="s">
        <v>188</v>
      </c>
      <c r="F20" s="133" t="s">
        <v>189</v>
      </c>
      <c r="G20" s="139"/>
      <c r="H20" s="198"/>
      <c r="O20" s="135">
        <v>52</v>
      </c>
      <c r="P20" s="135">
        <v>9</v>
      </c>
      <c r="Q20" s="104" t="str">
        <f t="shared" ref="Q20:Q38" si="4">B20</f>
        <v>F96H</v>
      </c>
      <c r="R20" s="136">
        <f t="shared" ref="R20:R38" si="5">ROUND(C20,0)</f>
        <v>0</v>
      </c>
      <c r="T20" s="135">
        <v>52</v>
      </c>
      <c r="U20" s="135">
        <v>61</v>
      </c>
      <c r="V20" s="137" t="str">
        <f t="shared" si="2"/>
        <v>U00P</v>
      </c>
      <c r="W20" s="136">
        <f t="shared" si="3"/>
        <v>0</v>
      </c>
    </row>
    <row r="21" spans="1:23" ht="15" customHeight="1" x14ac:dyDescent="0.2">
      <c r="A21" s="132" t="s">
        <v>190</v>
      </c>
      <c r="B21" s="141" t="s">
        <v>191</v>
      </c>
      <c r="C21" s="134"/>
      <c r="D21" s="123"/>
      <c r="E21" s="132" t="s">
        <v>192</v>
      </c>
      <c r="F21" s="133" t="s">
        <v>193</v>
      </c>
      <c r="G21" s="139"/>
      <c r="H21" s="198"/>
      <c r="O21" s="135">
        <v>52</v>
      </c>
      <c r="P21" s="135">
        <v>9</v>
      </c>
      <c r="Q21" s="104" t="str">
        <f t="shared" si="4"/>
        <v>F00N</v>
      </c>
      <c r="R21" s="136">
        <f t="shared" si="5"/>
        <v>0</v>
      </c>
      <c r="T21" s="135">
        <v>52</v>
      </c>
      <c r="U21" s="135">
        <v>61</v>
      </c>
      <c r="V21" s="137" t="str">
        <f t="shared" si="2"/>
        <v>U00Q</v>
      </c>
      <c r="W21" s="136">
        <f t="shared" si="3"/>
        <v>0</v>
      </c>
    </row>
    <row r="22" spans="1:23" ht="15" customHeight="1" x14ac:dyDescent="0.2">
      <c r="A22" s="132" t="s">
        <v>194</v>
      </c>
      <c r="B22" s="141" t="s">
        <v>195</v>
      </c>
      <c r="C22" s="134"/>
      <c r="D22" s="123"/>
      <c r="E22" s="132" t="s">
        <v>196</v>
      </c>
      <c r="F22" s="133" t="s">
        <v>197</v>
      </c>
      <c r="G22" s="139"/>
      <c r="H22" s="198"/>
      <c r="O22" s="135">
        <v>52</v>
      </c>
      <c r="P22" s="135">
        <v>9</v>
      </c>
      <c r="Q22" s="104" t="str">
        <f t="shared" si="4"/>
        <v>F00Q</v>
      </c>
      <c r="R22" s="136">
        <f t="shared" si="5"/>
        <v>0</v>
      </c>
      <c r="T22" s="135">
        <v>52</v>
      </c>
      <c r="U22" s="135">
        <v>61</v>
      </c>
      <c r="V22" s="137" t="str">
        <f t="shared" si="2"/>
        <v>U00R</v>
      </c>
      <c r="W22" s="136">
        <f t="shared" si="3"/>
        <v>0</v>
      </c>
    </row>
    <row r="23" spans="1:23" ht="15" customHeight="1" thickBot="1" x14ac:dyDescent="0.25">
      <c r="A23" s="132" t="s">
        <v>180</v>
      </c>
      <c r="B23" s="133" t="s">
        <v>198</v>
      </c>
      <c r="C23" s="134"/>
      <c r="D23" s="123"/>
      <c r="E23" s="132" t="s">
        <v>199</v>
      </c>
      <c r="F23" s="133" t="s">
        <v>200</v>
      </c>
      <c r="G23" s="139"/>
      <c r="H23" s="199"/>
      <c r="O23" s="135">
        <v>52</v>
      </c>
      <c r="P23" s="135">
        <v>9</v>
      </c>
      <c r="Q23" s="104" t="str">
        <f t="shared" si="4"/>
        <v>F00R</v>
      </c>
      <c r="R23" s="136">
        <f t="shared" si="5"/>
        <v>0</v>
      </c>
      <c r="T23" s="135">
        <v>52</v>
      </c>
      <c r="U23" s="135">
        <v>61</v>
      </c>
      <c r="V23" s="137" t="str">
        <f t="shared" si="2"/>
        <v>U00S</v>
      </c>
      <c r="W23" s="136">
        <f t="shared" si="3"/>
        <v>0</v>
      </c>
    </row>
    <row r="24" spans="1:23" ht="15" customHeight="1" x14ac:dyDescent="0.2">
      <c r="A24" s="132" t="s">
        <v>201</v>
      </c>
      <c r="B24" s="138" t="s">
        <v>202</v>
      </c>
      <c r="C24" s="134"/>
      <c r="D24" s="123"/>
      <c r="E24" s="132" t="s">
        <v>203</v>
      </c>
      <c r="F24" s="133" t="s">
        <v>204</v>
      </c>
      <c r="G24" s="139"/>
      <c r="H24" s="149"/>
      <c r="O24" s="135">
        <v>52</v>
      </c>
      <c r="P24" s="135">
        <v>9</v>
      </c>
      <c r="Q24" s="104" t="str">
        <f t="shared" si="4"/>
        <v>F928</v>
      </c>
      <c r="R24" s="136">
        <f t="shared" si="5"/>
        <v>0</v>
      </c>
      <c r="T24" s="135">
        <v>52</v>
      </c>
      <c r="U24" s="135">
        <v>61</v>
      </c>
      <c r="V24" s="137" t="str">
        <f t="shared" si="2"/>
        <v>U00T</v>
      </c>
      <c r="W24" s="136">
        <f t="shared" si="3"/>
        <v>0</v>
      </c>
    </row>
    <row r="25" spans="1:23" ht="15" customHeight="1" x14ac:dyDescent="0.25">
      <c r="A25" s="132" t="s">
        <v>205</v>
      </c>
      <c r="B25" s="133" t="s">
        <v>206</v>
      </c>
      <c r="C25" s="134"/>
      <c r="D25" s="123"/>
      <c r="E25" s="150" t="s">
        <v>207</v>
      </c>
      <c r="F25" s="151" t="s">
        <v>208</v>
      </c>
      <c r="G25" s="152"/>
      <c r="H25" s="149"/>
      <c r="I25" s="153"/>
      <c r="J25" s="154"/>
      <c r="O25" s="135">
        <v>52</v>
      </c>
      <c r="P25" s="135">
        <v>9</v>
      </c>
      <c r="Q25" s="104" t="str">
        <f t="shared" si="4"/>
        <v>F00S</v>
      </c>
      <c r="R25" s="136">
        <f t="shared" si="5"/>
        <v>0</v>
      </c>
      <c r="T25" s="135">
        <v>52</v>
      </c>
      <c r="U25" s="135">
        <v>61</v>
      </c>
      <c r="V25" s="137" t="str">
        <f t="shared" si="2"/>
        <v>U01B</v>
      </c>
      <c r="W25" s="136">
        <f t="shared" si="3"/>
        <v>0</v>
      </c>
    </row>
    <row r="26" spans="1:23" ht="15" customHeight="1" x14ac:dyDescent="0.2">
      <c r="A26" s="132" t="s">
        <v>209</v>
      </c>
      <c r="B26" s="133" t="s">
        <v>210</v>
      </c>
      <c r="C26" s="134"/>
      <c r="D26" s="123"/>
      <c r="E26" s="132" t="s">
        <v>211</v>
      </c>
      <c r="F26" s="133" t="s">
        <v>212</v>
      </c>
      <c r="G26" s="152"/>
      <c r="H26" s="149"/>
      <c r="O26" s="135">
        <v>52</v>
      </c>
      <c r="P26" s="135">
        <v>9</v>
      </c>
      <c r="Q26" s="104" t="str">
        <f t="shared" si="4"/>
        <v>F00V</v>
      </c>
      <c r="R26" s="136">
        <f t="shared" si="5"/>
        <v>0</v>
      </c>
      <c r="T26" s="135">
        <v>52</v>
      </c>
      <c r="U26" s="135">
        <v>61</v>
      </c>
      <c r="V26" s="137" t="str">
        <f t="shared" si="2"/>
        <v>U00M</v>
      </c>
      <c r="W26" s="136">
        <f t="shared" si="3"/>
        <v>0</v>
      </c>
    </row>
    <row r="27" spans="1:23" ht="15" customHeight="1" x14ac:dyDescent="0.2">
      <c r="A27" s="132" t="s">
        <v>213</v>
      </c>
      <c r="B27" s="133" t="s">
        <v>214</v>
      </c>
      <c r="C27" s="134"/>
      <c r="D27" s="123"/>
      <c r="E27" s="132" t="s">
        <v>215</v>
      </c>
      <c r="F27" s="133" t="s">
        <v>216</v>
      </c>
      <c r="G27" s="152"/>
      <c r="H27" s="149"/>
      <c r="O27" s="135">
        <v>52</v>
      </c>
      <c r="P27" s="135">
        <v>9</v>
      </c>
      <c r="Q27" s="104" t="str">
        <f t="shared" si="4"/>
        <v>F01V</v>
      </c>
      <c r="R27" s="136">
        <f t="shared" si="5"/>
        <v>0</v>
      </c>
      <c r="T27" s="135">
        <v>52</v>
      </c>
      <c r="U27" s="135">
        <v>61</v>
      </c>
      <c r="V27" s="137" t="str">
        <f t="shared" si="2"/>
        <v>U00V</v>
      </c>
      <c r="W27" s="136">
        <f t="shared" si="3"/>
        <v>0</v>
      </c>
    </row>
    <row r="28" spans="1:23" ht="15" customHeight="1" x14ac:dyDescent="0.2">
      <c r="A28" s="132" t="s">
        <v>217</v>
      </c>
      <c r="B28" s="133" t="s">
        <v>218</v>
      </c>
      <c r="C28" s="134"/>
      <c r="D28" s="123"/>
      <c r="E28" s="132" t="s">
        <v>219</v>
      </c>
      <c r="F28" s="133" t="s">
        <v>220</v>
      </c>
      <c r="G28" s="152"/>
      <c r="H28" s="149"/>
      <c r="O28" s="135">
        <v>52</v>
      </c>
      <c r="P28" s="135">
        <v>9</v>
      </c>
      <c r="Q28" s="104" t="str">
        <f t="shared" si="4"/>
        <v>F00T</v>
      </c>
      <c r="R28" s="136">
        <f t="shared" si="5"/>
        <v>0</v>
      </c>
      <c r="T28" s="135">
        <v>52</v>
      </c>
      <c r="U28" s="135">
        <v>61</v>
      </c>
      <c r="V28" s="137" t="str">
        <f t="shared" si="2"/>
        <v>U00Y</v>
      </c>
      <c r="W28" s="136">
        <f t="shared" si="3"/>
        <v>0</v>
      </c>
    </row>
    <row r="29" spans="1:23" ht="15" customHeight="1" x14ac:dyDescent="0.2">
      <c r="A29" s="132" t="s">
        <v>221</v>
      </c>
      <c r="B29" s="133" t="s">
        <v>222</v>
      </c>
      <c r="C29" s="134">
        <v>640</v>
      </c>
      <c r="D29" s="123"/>
      <c r="E29" s="155" t="s">
        <v>223</v>
      </c>
      <c r="F29" s="156" t="s">
        <v>224</v>
      </c>
      <c r="G29" s="157"/>
      <c r="H29" s="149"/>
      <c r="O29" s="135">
        <v>52</v>
      </c>
      <c r="P29" s="135">
        <v>9</v>
      </c>
      <c r="Q29" s="104" t="str">
        <f t="shared" si="4"/>
        <v>F00U</v>
      </c>
      <c r="R29" s="136">
        <f t="shared" si="5"/>
        <v>640</v>
      </c>
      <c r="T29" s="135">
        <v>52</v>
      </c>
      <c r="U29" s="135">
        <v>61</v>
      </c>
      <c r="V29" s="137" t="str">
        <f t="shared" si="2"/>
        <v>U998</v>
      </c>
      <c r="W29" s="136">
        <f t="shared" si="3"/>
        <v>0</v>
      </c>
    </row>
    <row r="30" spans="1:23" ht="15" customHeight="1" thickBot="1" x14ac:dyDescent="0.25">
      <c r="A30" s="132" t="s">
        <v>225</v>
      </c>
      <c r="B30" s="133" t="s">
        <v>226</v>
      </c>
      <c r="C30" s="134">
        <v>51573</v>
      </c>
      <c r="D30" s="123"/>
      <c r="E30" s="158" t="s">
        <v>227</v>
      </c>
      <c r="F30" s="143"/>
      <c r="G30" s="144">
        <f>SUM(G7:G29)</f>
        <v>1738031</v>
      </c>
      <c r="H30" s="149"/>
      <c r="O30" s="135">
        <v>52</v>
      </c>
      <c r="P30" s="135">
        <v>9</v>
      </c>
      <c r="Q30" s="104" t="str">
        <f t="shared" si="4"/>
        <v>F00W</v>
      </c>
      <c r="R30" s="136">
        <f t="shared" si="5"/>
        <v>51573</v>
      </c>
      <c r="T30" s="135"/>
      <c r="U30" s="135"/>
      <c r="W30" s="136"/>
    </row>
    <row r="31" spans="1:23" ht="15" customHeight="1" thickBot="1" x14ac:dyDescent="0.3">
      <c r="A31" s="132" t="s">
        <v>228</v>
      </c>
      <c r="B31" s="133" t="s">
        <v>229</v>
      </c>
      <c r="C31" s="134"/>
      <c r="D31" s="123"/>
      <c r="E31" s="159" t="s">
        <v>230</v>
      </c>
      <c r="F31" s="160"/>
      <c r="G31" s="161">
        <f>G30</f>
        <v>1738031</v>
      </c>
      <c r="H31" s="149"/>
      <c r="O31" s="135">
        <v>52</v>
      </c>
      <c r="P31" s="135">
        <v>9</v>
      </c>
      <c r="Q31" s="104" t="str">
        <f t="shared" si="4"/>
        <v>F00X</v>
      </c>
      <c r="R31" s="136">
        <f t="shared" si="5"/>
        <v>0</v>
      </c>
      <c r="T31" s="135"/>
      <c r="U31" s="135"/>
      <c r="W31" s="136"/>
    </row>
    <row r="32" spans="1:23" ht="15" customHeight="1" x14ac:dyDescent="0.25">
      <c r="A32" s="132" t="s">
        <v>231</v>
      </c>
      <c r="B32" s="133" t="s">
        <v>232</v>
      </c>
      <c r="C32" s="134"/>
      <c r="D32" s="123"/>
      <c r="E32" s="162" t="s">
        <v>233</v>
      </c>
      <c r="F32" s="121"/>
      <c r="G32" s="124"/>
      <c r="H32" s="149"/>
      <c r="O32" s="135">
        <v>52</v>
      </c>
      <c r="P32" s="135">
        <v>9</v>
      </c>
      <c r="Q32" s="104" t="str">
        <f t="shared" si="4"/>
        <v>F00Y</v>
      </c>
      <c r="R32" s="136">
        <f t="shared" si="5"/>
        <v>0</v>
      </c>
      <c r="T32" s="135"/>
      <c r="U32" s="135"/>
      <c r="W32" s="136"/>
    </row>
    <row r="33" spans="1:23" ht="15" customHeight="1" x14ac:dyDescent="0.2">
      <c r="A33" s="132" t="s">
        <v>234</v>
      </c>
      <c r="B33" s="133" t="s">
        <v>235</v>
      </c>
      <c r="C33" s="134">
        <v>79323</v>
      </c>
      <c r="D33" s="123"/>
      <c r="E33" s="128" t="s">
        <v>236</v>
      </c>
      <c r="F33" s="163"/>
      <c r="G33" s="164"/>
      <c r="H33" s="149"/>
      <c r="O33" s="135">
        <v>52</v>
      </c>
      <c r="P33" s="135">
        <v>9</v>
      </c>
      <c r="Q33" s="104" t="str">
        <f t="shared" si="4"/>
        <v>F01J</v>
      </c>
      <c r="R33" s="136">
        <f t="shared" si="5"/>
        <v>79323</v>
      </c>
    </row>
    <row r="34" spans="1:23" ht="15" customHeight="1" x14ac:dyDescent="0.2">
      <c r="A34" s="132" t="s">
        <v>237</v>
      </c>
      <c r="B34" s="133" t="s">
        <v>238</v>
      </c>
      <c r="C34" s="134">
        <v>695249</v>
      </c>
      <c r="D34" s="123"/>
      <c r="E34" s="132" t="s">
        <v>239</v>
      </c>
      <c r="F34" s="133" t="s">
        <v>240</v>
      </c>
      <c r="G34" s="134">
        <v>226068</v>
      </c>
      <c r="H34" s="149"/>
      <c r="O34" s="135">
        <v>52</v>
      </c>
      <c r="P34" s="135">
        <v>9</v>
      </c>
      <c r="Q34" s="104" t="str">
        <f t="shared" si="4"/>
        <v>F01K</v>
      </c>
      <c r="R34" s="136">
        <f t="shared" si="5"/>
        <v>695249</v>
      </c>
      <c r="T34" s="135">
        <v>53</v>
      </c>
      <c r="U34" s="135">
        <v>61</v>
      </c>
      <c r="V34" s="137" t="str">
        <f>F34</f>
        <v>U00U</v>
      </c>
      <c r="W34" s="136">
        <f>ROUND(G34,0)</f>
        <v>226068</v>
      </c>
    </row>
    <row r="35" spans="1:23" ht="15" customHeight="1" x14ac:dyDescent="0.2">
      <c r="A35" s="132" t="s">
        <v>241</v>
      </c>
      <c r="B35" s="133" t="s">
        <v>242</v>
      </c>
      <c r="C35" s="134"/>
      <c r="D35" s="123"/>
      <c r="E35" s="132" t="s">
        <v>243</v>
      </c>
      <c r="F35" s="133" t="s">
        <v>244</v>
      </c>
      <c r="G35" s="134">
        <v>55032</v>
      </c>
      <c r="H35" s="149"/>
      <c r="O35" s="135">
        <v>52</v>
      </c>
      <c r="P35" s="135">
        <v>9</v>
      </c>
      <c r="Q35" s="104" t="str">
        <f t="shared" si="4"/>
        <v>F01L</v>
      </c>
      <c r="R35" s="136">
        <f t="shared" si="5"/>
        <v>0</v>
      </c>
      <c r="T35" s="135">
        <v>53</v>
      </c>
      <c r="U35" s="135">
        <v>61</v>
      </c>
      <c r="V35" s="137" t="str">
        <f>F35</f>
        <v>U00W</v>
      </c>
      <c r="W35" s="136">
        <f>ROUND(G35,0)</f>
        <v>55032</v>
      </c>
    </row>
    <row r="36" spans="1:23" ht="15" customHeight="1" x14ac:dyDescent="0.2">
      <c r="A36" s="132" t="s">
        <v>245</v>
      </c>
      <c r="B36" s="133" t="s">
        <v>246</v>
      </c>
      <c r="C36" s="134"/>
      <c r="D36" s="123"/>
      <c r="E36" s="165" t="s">
        <v>247</v>
      </c>
      <c r="F36" s="133" t="s">
        <v>248</v>
      </c>
      <c r="G36" s="134"/>
      <c r="H36" s="149"/>
      <c r="O36" s="135">
        <v>52</v>
      </c>
      <c r="P36" s="135">
        <v>9</v>
      </c>
      <c r="Q36" s="104" t="str">
        <f t="shared" si="4"/>
        <v>F01M</v>
      </c>
      <c r="R36" s="136">
        <f t="shared" si="5"/>
        <v>0</v>
      </c>
      <c r="T36" s="135">
        <v>53</v>
      </c>
      <c r="U36" s="135">
        <v>61</v>
      </c>
      <c r="V36" s="137" t="str">
        <f>F36</f>
        <v>U00X</v>
      </c>
      <c r="W36" s="136">
        <f>ROUND(G36,0)</f>
        <v>0</v>
      </c>
    </row>
    <row r="37" spans="1:23" ht="15" customHeight="1" thickBot="1" x14ac:dyDescent="0.25">
      <c r="A37" s="132" t="s">
        <v>249</v>
      </c>
      <c r="B37" s="133" t="s">
        <v>250</v>
      </c>
      <c r="C37" s="134">
        <v>22732</v>
      </c>
      <c r="D37" s="123"/>
      <c r="E37" s="158" t="s">
        <v>251</v>
      </c>
      <c r="F37" s="163"/>
      <c r="G37" s="144">
        <f>SUM(G34:G36)</f>
        <v>281100</v>
      </c>
      <c r="H37" s="149"/>
      <c r="O37" s="135">
        <v>52</v>
      </c>
      <c r="P37" s="135">
        <v>9</v>
      </c>
      <c r="Q37" s="104" t="str">
        <f t="shared" si="4"/>
        <v>F01N</v>
      </c>
      <c r="R37" s="136">
        <f t="shared" si="5"/>
        <v>22732</v>
      </c>
      <c r="T37" s="135" t="s">
        <v>119</v>
      </c>
      <c r="U37" s="135"/>
      <c r="W37" s="136"/>
    </row>
    <row r="38" spans="1:23" ht="15" customHeight="1" thickBot="1" x14ac:dyDescent="0.25">
      <c r="A38" s="132" t="s">
        <v>252</v>
      </c>
      <c r="B38" s="133" t="s">
        <v>253</v>
      </c>
      <c r="C38" s="134"/>
      <c r="D38" s="123"/>
      <c r="E38" s="159" t="s">
        <v>254</v>
      </c>
      <c r="F38" s="166"/>
      <c r="G38" s="161">
        <f>G37</f>
        <v>281100</v>
      </c>
      <c r="H38" s="149"/>
      <c r="O38" s="135">
        <v>52</v>
      </c>
      <c r="P38" s="135">
        <v>9</v>
      </c>
      <c r="Q38" s="104" t="str">
        <f t="shared" si="4"/>
        <v>F995</v>
      </c>
      <c r="R38" s="136">
        <f t="shared" si="5"/>
        <v>0</v>
      </c>
      <c r="T38" s="135"/>
      <c r="U38" s="135"/>
      <c r="W38" s="136"/>
    </row>
    <row r="39" spans="1:23" ht="15" customHeight="1" thickBot="1" x14ac:dyDescent="0.25">
      <c r="A39" s="142" t="s">
        <v>255</v>
      </c>
      <c r="B39" s="143"/>
      <c r="C39" s="144">
        <f>SUM(C19:C38)</f>
        <v>891742</v>
      </c>
      <c r="D39" s="123"/>
      <c r="E39" s="165"/>
      <c r="F39" s="163"/>
      <c r="G39" s="164"/>
      <c r="H39" s="149"/>
      <c r="O39" s="135"/>
      <c r="P39" s="135"/>
      <c r="R39" s="136"/>
      <c r="T39" s="135"/>
      <c r="U39" s="135"/>
      <c r="W39" s="136"/>
    </row>
    <row r="40" spans="1:23" ht="15" customHeight="1" x14ac:dyDescent="0.25">
      <c r="A40" s="145" t="s">
        <v>256</v>
      </c>
      <c r="B40" s="146"/>
      <c r="C40" s="147"/>
      <c r="D40" s="123"/>
      <c r="E40" s="165"/>
      <c r="F40" s="163"/>
      <c r="G40" s="164"/>
      <c r="H40" s="149"/>
      <c r="O40" s="135"/>
      <c r="P40" s="135"/>
      <c r="R40" s="136"/>
      <c r="T40" s="135"/>
      <c r="U40" s="135"/>
      <c r="W40" s="136"/>
    </row>
    <row r="41" spans="1:23" ht="15" customHeight="1" x14ac:dyDescent="0.2">
      <c r="A41" s="132" t="s">
        <v>257</v>
      </c>
      <c r="B41" s="133" t="s">
        <v>258</v>
      </c>
      <c r="C41" s="134"/>
      <c r="D41" s="123"/>
      <c r="E41" s="165"/>
      <c r="F41" s="163"/>
      <c r="G41" s="164"/>
      <c r="H41" s="149"/>
      <c r="O41" s="135">
        <v>52</v>
      </c>
      <c r="P41" s="135">
        <v>81</v>
      </c>
      <c r="Q41" s="104" t="str">
        <f t="shared" ref="Q41:Q48" si="6">B41</f>
        <v>F01Q</v>
      </c>
      <c r="R41" s="136">
        <f t="shared" ref="R41:R48" si="7">ROUND(C41,0)</f>
        <v>0</v>
      </c>
      <c r="T41" s="135"/>
      <c r="U41" s="135"/>
      <c r="W41" s="136"/>
    </row>
    <row r="42" spans="1:23" ht="15" customHeight="1" x14ac:dyDescent="0.2">
      <c r="A42" s="132" t="s">
        <v>259</v>
      </c>
      <c r="B42" s="133" t="s">
        <v>260</v>
      </c>
      <c r="C42" s="134"/>
      <c r="D42" s="123"/>
      <c r="E42" s="165"/>
      <c r="F42" s="163"/>
      <c r="G42" s="164"/>
      <c r="H42" s="149"/>
      <c r="O42" s="135">
        <v>52</v>
      </c>
      <c r="P42" s="135">
        <v>81</v>
      </c>
      <c r="Q42" s="104" t="str">
        <f t="shared" si="6"/>
        <v>F01R</v>
      </c>
      <c r="R42" s="136">
        <f t="shared" si="7"/>
        <v>0</v>
      </c>
      <c r="T42" s="135"/>
      <c r="U42" s="135"/>
      <c r="W42" s="136"/>
    </row>
    <row r="43" spans="1:23" ht="15" customHeight="1" x14ac:dyDescent="0.2">
      <c r="A43" s="132" t="s">
        <v>261</v>
      </c>
      <c r="B43" s="167" t="s">
        <v>262</v>
      </c>
      <c r="C43" s="134"/>
      <c r="D43" s="123"/>
      <c r="E43" s="165"/>
      <c r="F43" s="163"/>
      <c r="G43" s="164"/>
      <c r="H43" s="149"/>
      <c r="O43" s="135">
        <v>52</v>
      </c>
      <c r="P43" s="135">
        <v>81</v>
      </c>
      <c r="Q43" s="104" t="str">
        <f t="shared" si="6"/>
        <v>F03Q</v>
      </c>
      <c r="R43" s="136">
        <f t="shared" si="7"/>
        <v>0</v>
      </c>
      <c r="T43" s="135"/>
      <c r="U43" s="135"/>
      <c r="W43" s="136"/>
    </row>
    <row r="44" spans="1:23" ht="15" customHeight="1" x14ac:dyDescent="0.2">
      <c r="A44" s="132" t="s">
        <v>263</v>
      </c>
      <c r="B44" s="141" t="s">
        <v>264</v>
      </c>
      <c r="C44" s="134">
        <v>14834</v>
      </c>
      <c r="D44" s="123"/>
      <c r="E44" s="165"/>
      <c r="F44" s="163"/>
      <c r="G44" s="164"/>
      <c r="H44" s="149"/>
      <c r="O44" s="135">
        <v>52</v>
      </c>
      <c r="P44" s="135">
        <v>81</v>
      </c>
      <c r="Q44" s="104" t="str">
        <f t="shared" si="6"/>
        <v>F27I</v>
      </c>
      <c r="R44" s="136">
        <f t="shared" si="7"/>
        <v>14834</v>
      </c>
      <c r="T44" s="135"/>
      <c r="U44" s="135"/>
      <c r="W44" s="136"/>
    </row>
    <row r="45" spans="1:23" ht="15" customHeight="1" x14ac:dyDescent="0.2">
      <c r="A45" s="132" t="s">
        <v>265</v>
      </c>
      <c r="B45" s="141" t="s">
        <v>266</v>
      </c>
      <c r="C45" s="134"/>
      <c r="D45" s="123"/>
      <c r="E45" s="165"/>
      <c r="F45" s="163"/>
      <c r="G45" s="164"/>
      <c r="H45" s="149"/>
      <c r="O45" s="135">
        <v>52</v>
      </c>
      <c r="P45" s="135">
        <v>81</v>
      </c>
      <c r="Q45" s="104" t="str">
        <f t="shared" si="6"/>
        <v>F00P</v>
      </c>
      <c r="R45" s="136">
        <f t="shared" si="7"/>
        <v>0</v>
      </c>
      <c r="T45" s="135"/>
      <c r="U45" s="135"/>
      <c r="W45" s="136"/>
    </row>
    <row r="46" spans="1:23" ht="15" customHeight="1" x14ac:dyDescent="0.2">
      <c r="A46" s="132" t="s">
        <v>267</v>
      </c>
      <c r="B46" s="133" t="s">
        <v>268</v>
      </c>
      <c r="C46" s="134"/>
      <c r="D46" s="123"/>
      <c r="E46" s="165"/>
      <c r="F46" s="163"/>
      <c r="G46" s="164"/>
      <c r="H46" s="149"/>
      <c r="O46" s="135">
        <v>52</v>
      </c>
      <c r="P46" s="135">
        <v>81</v>
      </c>
      <c r="Q46" s="104" t="str">
        <f t="shared" si="6"/>
        <v>F01S</v>
      </c>
      <c r="R46" s="136">
        <f t="shared" si="7"/>
        <v>0</v>
      </c>
      <c r="T46" s="135"/>
      <c r="U46" s="135"/>
    </row>
    <row r="47" spans="1:23" ht="15" customHeight="1" x14ac:dyDescent="0.2">
      <c r="A47" s="132" t="s">
        <v>269</v>
      </c>
      <c r="B47" s="133" t="s">
        <v>270</v>
      </c>
      <c r="C47" s="134"/>
      <c r="D47" s="123"/>
      <c r="E47" s="165"/>
      <c r="F47" s="163"/>
      <c r="G47" s="164"/>
      <c r="H47" s="149"/>
      <c r="O47" s="135">
        <v>52</v>
      </c>
      <c r="P47" s="135">
        <v>81</v>
      </c>
      <c r="Q47" s="104" t="str">
        <f t="shared" si="6"/>
        <v>F01T</v>
      </c>
      <c r="R47" s="136">
        <f t="shared" si="7"/>
        <v>0</v>
      </c>
      <c r="T47" s="135"/>
      <c r="U47" s="135"/>
    </row>
    <row r="48" spans="1:23" ht="15" customHeight="1" x14ac:dyDescent="0.2">
      <c r="A48" s="132" t="s">
        <v>271</v>
      </c>
      <c r="B48" s="141" t="s">
        <v>272</v>
      </c>
      <c r="C48" s="134"/>
      <c r="D48" s="123"/>
      <c r="E48" s="165"/>
      <c r="F48" s="163"/>
      <c r="G48" s="164"/>
      <c r="O48" s="135">
        <v>52</v>
      </c>
      <c r="P48" s="135">
        <v>81</v>
      </c>
      <c r="Q48" s="104" t="str">
        <f t="shared" si="6"/>
        <v>F01P</v>
      </c>
      <c r="R48" s="136">
        <f t="shared" si="7"/>
        <v>0</v>
      </c>
      <c r="T48" s="135"/>
      <c r="U48" s="135"/>
    </row>
    <row r="49" spans="1:23" ht="15" customHeight="1" thickBot="1" x14ac:dyDescent="0.25">
      <c r="A49" s="142" t="s">
        <v>273</v>
      </c>
      <c r="B49" s="143"/>
      <c r="C49" s="144">
        <f>SUM(C41:C48)</f>
        <v>14834</v>
      </c>
      <c r="D49" s="123"/>
      <c r="E49" s="165"/>
      <c r="F49" s="163"/>
      <c r="G49" s="164"/>
      <c r="O49" s="135"/>
      <c r="P49" s="135"/>
      <c r="R49" s="136"/>
    </row>
    <row r="50" spans="1:23" ht="15" customHeight="1" thickBot="1" x14ac:dyDescent="0.3">
      <c r="A50" s="159" t="s">
        <v>230</v>
      </c>
      <c r="B50" s="168"/>
      <c r="C50" s="169">
        <f>C17+C39-C49</f>
        <v>1741025</v>
      </c>
      <c r="D50" s="123"/>
      <c r="E50" s="165"/>
      <c r="F50" s="163"/>
      <c r="G50" s="164"/>
    </row>
    <row r="51" spans="1:23" ht="15" customHeight="1" x14ac:dyDescent="0.25">
      <c r="A51" s="162" t="s">
        <v>233</v>
      </c>
      <c r="B51" s="121"/>
      <c r="C51" s="124"/>
      <c r="D51" s="123"/>
      <c r="E51" s="165"/>
      <c r="F51" s="163"/>
      <c r="G51" s="164"/>
    </row>
    <row r="52" spans="1:23" ht="15" customHeight="1" x14ac:dyDescent="0.25">
      <c r="A52" s="170" t="s">
        <v>129</v>
      </c>
      <c r="B52" s="129"/>
      <c r="C52" s="131"/>
      <c r="D52" s="123"/>
      <c r="E52" s="165"/>
      <c r="F52" s="163"/>
      <c r="G52" s="164"/>
    </row>
    <row r="53" spans="1:23" ht="15" customHeight="1" x14ac:dyDescent="0.2">
      <c r="A53" s="132" t="s">
        <v>274</v>
      </c>
      <c r="B53" s="133" t="s">
        <v>275</v>
      </c>
      <c r="C53" s="134">
        <v>283750</v>
      </c>
      <c r="D53" s="123"/>
      <c r="E53" s="165"/>
      <c r="F53" s="163"/>
      <c r="G53" s="164"/>
      <c r="O53" s="135">
        <v>53</v>
      </c>
      <c r="P53" s="135">
        <v>7</v>
      </c>
      <c r="Q53" s="104" t="str">
        <f>B53</f>
        <v>F01U</v>
      </c>
      <c r="R53" s="136">
        <f>ROUND(C53,0)</f>
        <v>283750</v>
      </c>
    </row>
    <row r="54" spans="1:23" ht="15" customHeight="1" x14ac:dyDescent="0.2">
      <c r="A54" s="132" t="s">
        <v>276</v>
      </c>
      <c r="B54" s="133" t="s">
        <v>277</v>
      </c>
      <c r="C54" s="171"/>
      <c r="D54" s="123"/>
      <c r="E54" s="165"/>
      <c r="F54" s="163"/>
      <c r="G54" s="164"/>
      <c r="O54" s="135">
        <v>53</v>
      </c>
      <c r="P54" s="135">
        <v>7</v>
      </c>
      <c r="Q54" s="104" t="str">
        <f>B54</f>
        <v>F03R</v>
      </c>
      <c r="R54" s="136">
        <f>ROUND(C54,0)</f>
        <v>0</v>
      </c>
    </row>
    <row r="55" spans="1:23" ht="15" customHeight="1" thickBot="1" x14ac:dyDescent="0.25">
      <c r="A55" s="142" t="s">
        <v>175</v>
      </c>
      <c r="B55" s="143"/>
      <c r="C55" s="172">
        <f>SUM(C53:C54)</f>
        <v>283750</v>
      </c>
      <c r="D55" s="123"/>
      <c r="E55" s="165"/>
      <c r="F55" s="163"/>
      <c r="G55" s="164"/>
      <c r="O55" s="135"/>
      <c r="P55" s="135"/>
      <c r="R55" s="136"/>
    </row>
    <row r="56" spans="1:23" ht="15" customHeight="1" x14ac:dyDescent="0.2">
      <c r="A56" s="145" t="s">
        <v>256</v>
      </c>
      <c r="B56" s="173"/>
      <c r="C56" s="174"/>
      <c r="D56" s="123"/>
      <c r="E56" s="165"/>
      <c r="F56" s="163"/>
      <c r="G56" s="164"/>
      <c r="O56" s="175"/>
    </row>
    <row r="57" spans="1:23" ht="15" customHeight="1" x14ac:dyDescent="0.2">
      <c r="A57" s="165" t="s">
        <v>278</v>
      </c>
      <c r="B57" s="133" t="s">
        <v>279</v>
      </c>
      <c r="C57" s="134"/>
      <c r="D57" s="123"/>
      <c r="E57" s="165"/>
      <c r="F57" s="163"/>
      <c r="G57" s="164"/>
      <c r="O57" s="135">
        <v>53</v>
      </c>
      <c r="P57" s="135">
        <v>81</v>
      </c>
      <c r="Q57" s="104" t="str">
        <f>B57</f>
        <v>F01W</v>
      </c>
      <c r="R57" s="136">
        <f>ROUND(C57,0)</f>
        <v>0</v>
      </c>
    </row>
    <row r="58" spans="1:23" ht="15" customHeight="1" x14ac:dyDescent="0.2">
      <c r="A58" s="132" t="s">
        <v>271</v>
      </c>
      <c r="B58" s="141" t="s">
        <v>272</v>
      </c>
      <c r="C58" s="134"/>
      <c r="D58" s="123"/>
      <c r="E58" s="165"/>
      <c r="F58" s="163"/>
      <c r="G58" s="164"/>
      <c r="O58" s="135">
        <v>53</v>
      </c>
      <c r="P58" s="135">
        <v>81</v>
      </c>
      <c r="Q58" s="104" t="str">
        <f>B58</f>
        <v>F01P</v>
      </c>
      <c r="R58" s="136">
        <f>ROUND(C58,0)</f>
        <v>0</v>
      </c>
    </row>
    <row r="59" spans="1:23" ht="15" customHeight="1" thickBot="1" x14ac:dyDescent="0.25">
      <c r="A59" s="142" t="s">
        <v>273</v>
      </c>
      <c r="B59" s="143"/>
      <c r="C59" s="172">
        <f>SUM(C57:C58)</f>
        <v>0</v>
      </c>
      <c r="D59" s="123"/>
      <c r="E59" s="176"/>
      <c r="F59" s="163"/>
      <c r="G59" s="164"/>
      <c r="O59" s="135" t="s">
        <v>119</v>
      </c>
    </row>
    <row r="60" spans="1:23" ht="15" customHeight="1" thickBot="1" x14ac:dyDescent="0.3">
      <c r="A60" s="159" t="s">
        <v>254</v>
      </c>
      <c r="B60" s="168"/>
      <c r="C60" s="169">
        <f>C55-C59</f>
        <v>283750</v>
      </c>
      <c r="D60" s="123"/>
      <c r="G60" s="177"/>
    </row>
    <row r="61" spans="1:23" ht="15" customHeight="1" thickBot="1" x14ac:dyDescent="0.3">
      <c r="A61" s="178" t="s">
        <v>280</v>
      </c>
      <c r="B61" s="179"/>
      <c r="C61" s="180">
        <f>C50+C60</f>
        <v>2024775</v>
      </c>
      <c r="D61" s="181"/>
      <c r="E61" s="182" t="s">
        <v>281</v>
      </c>
      <c r="F61" s="183"/>
      <c r="G61" s="184">
        <f>G31+G38</f>
        <v>2019131</v>
      </c>
      <c r="H61" s="185"/>
      <c r="O61" s="186"/>
      <c r="P61" s="186"/>
      <c r="Q61" s="186"/>
      <c r="R61" s="187"/>
    </row>
    <row r="62" spans="1:23" ht="15" customHeight="1" x14ac:dyDescent="0.25">
      <c r="E62" s="153"/>
      <c r="I62" s="185"/>
      <c r="J62" s="185"/>
      <c r="K62" s="185"/>
      <c r="L62" s="185"/>
      <c r="M62" s="185"/>
      <c r="N62" s="185"/>
      <c r="S62" s="187"/>
    </row>
    <row r="63" spans="1:23" ht="15" customHeight="1" x14ac:dyDescent="0.2">
      <c r="A63" s="102" t="s">
        <v>282</v>
      </c>
      <c r="T63" s="186"/>
      <c r="U63" s="186"/>
      <c r="V63" s="186"/>
      <c r="W63" s="187"/>
    </row>
    <row r="64" spans="1:23" ht="15" customHeight="1" x14ac:dyDescent="0.2">
      <c r="A64" s="102" t="s">
        <v>283</v>
      </c>
    </row>
  </sheetData>
  <sheetProtection password="EA98" sheet="1" selectLockedCells="1"/>
  <mergeCells count="3">
    <mergeCell ref="H4:H9"/>
    <mergeCell ref="H11:H16"/>
    <mergeCell ref="H18:H23"/>
  </mergeCells>
  <dataValidations count="2">
    <dataValidation type="whole" allowBlank="1" showInputMessage="1" showErrorMessage="1" errorTitle="ERRORE NEL DATO IMMESSO" error="INSERIRE SOLO NUMERI INTERI" sqref="G34:G36 C57:C58 C19:C38 C53:C54 C41:C48 C7:C16 G7:G29">
      <formula1>0</formula1>
      <formula2>999999999999</formula2>
    </dataValidation>
    <dataValidation type="whole" allowBlank="1" showInputMessage="1" showErrorMessage="1" errorTitle="ERRORE NEL DATO IMMESSO" error="INSERIRE SOLO NUMERI INTERI" sqref="C17 C39 C49:C50 C59:C60 G30:G31 G33 G37 C55 G39:G59">
      <formula1>-999999999999</formula1>
      <formula2>999999999999</formula2>
    </dataValidation>
  </dataValidations>
  <printOptions horizontalCentered="1" verticalCentered="1"/>
  <pageMargins left="0" right="0" top="0.19685039370078741" bottom="0.15748031496062992" header="0.51181102362204722" footer="0.15748031496062992"/>
  <pageSetup paperSize="9" scale="55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SICI(NON DIR)</vt:lpstr>
      <vt:lpstr>t15(NON DIR)</vt:lpstr>
      <vt:lpstr>'SICI(NON DIR)'!Area_stampa</vt:lpstr>
      <vt:lpstr>'t15(NON DIR)'!Area_stampa</vt:lpstr>
      <vt:lpstr>'t15(NON DIR)'!Titoli_stampa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Cavallo Samantha</dc:creator>
  <cp:lastModifiedBy>Cavallo Samantha</cp:lastModifiedBy>
  <cp:lastPrinted>2019-09-23T07:09:08Z</cp:lastPrinted>
  <dcterms:created xsi:type="dcterms:W3CDTF">2019-09-23T07:07:53Z</dcterms:created>
  <dcterms:modified xsi:type="dcterms:W3CDTF">2020-06-16T08:36:54Z</dcterms:modified>
</cp:coreProperties>
</file>