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_Area_Interscambio\EX_Intersettore_Comunicazione\VARIE\conto annuale\2020\pubblicazione sito schede SICI e Tab 15\"/>
    </mc:Choice>
  </mc:AlternateContent>
  <bookViews>
    <workbookView xWindow="0" yWindow="0" windowWidth="23040" windowHeight="7512" activeTab="1"/>
  </bookViews>
  <sheets>
    <sheet name="SICI(3)" sheetId="1" r:id="rId1"/>
    <sheet name="t15(3)" sheetId="2" r:id="rId2"/>
  </sheets>
  <externalReferences>
    <externalReference r:id="rId3"/>
    <externalReference r:id="rId4"/>
  </externalReferences>
  <definedNames>
    <definedName name="_xlnm.Print_Area" localSheetId="0">'SICI(3)'!$A$2:$E$98</definedName>
    <definedName name="_xlnm.Print_Area" localSheetId="1">'t15(3)'!$A$1:$G$82</definedName>
    <definedName name="CODI_ISTITUZIONE">#REF!</definedName>
    <definedName name="CODI_ISTITUZIONE2" localSheetId="0">#REF!</definedName>
    <definedName name="CODI_ISTITUZIONE2">#REF!</definedName>
    <definedName name="DESC_ISTITUZIONE">#REF!</definedName>
    <definedName name="DESC_ISTITUZIONE2" localSheetId="0">#REF!</definedName>
    <definedName name="DESC_ISTITUZIONE2">#REF!</definedName>
    <definedName name="_xlnm.Print_Titles" localSheetId="1">'t15(3)'!$5:$6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2" l="1"/>
  <c r="R81" i="2"/>
  <c r="Q81" i="2"/>
  <c r="R80" i="2"/>
  <c r="Q80" i="2"/>
  <c r="C78" i="2"/>
  <c r="C83" i="2" s="1"/>
  <c r="R77" i="2"/>
  <c r="Q77" i="2"/>
  <c r="R76" i="2"/>
  <c r="Q76" i="2"/>
  <c r="R75" i="2"/>
  <c r="Q75" i="2"/>
  <c r="R74" i="2"/>
  <c r="Q74" i="2"/>
  <c r="R73" i="2"/>
  <c r="Q73" i="2"/>
  <c r="C69" i="2"/>
  <c r="R68" i="2"/>
  <c r="Q68" i="2"/>
  <c r="R67" i="2"/>
  <c r="Q67" i="2"/>
  <c r="C65" i="2"/>
  <c r="C70" i="2" s="1"/>
  <c r="R64" i="2"/>
  <c r="Q64" i="2"/>
  <c r="R63" i="2"/>
  <c r="Q63" i="2"/>
  <c r="R62" i="2"/>
  <c r="Q62" i="2"/>
  <c r="R61" i="2"/>
  <c r="Q61" i="2"/>
  <c r="R60" i="2"/>
  <c r="Q60" i="2"/>
  <c r="C56" i="2"/>
  <c r="R55" i="2"/>
  <c r="Q55" i="2"/>
  <c r="R54" i="2"/>
  <c r="Q54" i="2"/>
  <c r="R53" i="2"/>
  <c r="Q53" i="2"/>
  <c r="R52" i="2"/>
  <c r="Q52" i="2"/>
  <c r="R51" i="2"/>
  <c r="Q51" i="2"/>
  <c r="R50" i="2"/>
  <c r="Q50" i="2"/>
  <c r="R49" i="2"/>
  <c r="Q49" i="2"/>
  <c r="R48" i="2"/>
  <c r="Q48" i="2"/>
  <c r="G47" i="2"/>
  <c r="G48" i="2" s="1"/>
  <c r="W46" i="2"/>
  <c r="V46" i="2"/>
  <c r="C46" i="2"/>
  <c r="W45" i="2"/>
  <c r="V45" i="2"/>
  <c r="R45" i="2"/>
  <c r="Q45" i="2"/>
  <c r="W44" i="2"/>
  <c r="V44" i="2"/>
  <c r="R44" i="2"/>
  <c r="Q44" i="2"/>
  <c r="W43" i="2"/>
  <c r="V43" i="2"/>
  <c r="R43" i="2"/>
  <c r="Q43" i="2"/>
  <c r="R42" i="2"/>
  <c r="Q42" i="2"/>
  <c r="R41" i="2"/>
  <c r="Q41" i="2"/>
  <c r="R40" i="2"/>
  <c r="Q40" i="2"/>
  <c r="G40" i="2"/>
  <c r="R39" i="2"/>
  <c r="Q39" i="2"/>
  <c r="G39" i="2"/>
  <c r="W38" i="2"/>
  <c r="V38" i="2"/>
  <c r="R38" i="2"/>
  <c r="Q38" i="2"/>
  <c r="W37" i="2"/>
  <c r="V37" i="2"/>
  <c r="R37" i="2"/>
  <c r="Q37" i="2"/>
  <c r="W36" i="2"/>
  <c r="V36" i="2"/>
  <c r="R36" i="2"/>
  <c r="Q36" i="2"/>
  <c r="R35" i="2"/>
  <c r="Q35" i="2"/>
  <c r="R34" i="2"/>
  <c r="Q34" i="2"/>
  <c r="R33" i="2"/>
  <c r="Q33" i="2"/>
  <c r="G33" i="2"/>
  <c r="G84" i="2" s="1"/>
  <c r="R32" i="2"/>
  <c r="Q32" i="2"/>
  <c r="G32" i="2"/>
  <c r="W31" i="2"/>
  <c r="V31" i="2"/>
  <c r="R31" i="2"/>
  <c r="Q31" i="2"/>
  <c r="W30" i="2"/>
  <c r="V30" i="2"/>
  <c r="R30" i="2"/>
  <c r="Q30" i="2"/>
  <c r="W29" i="2"/>
  <c r="V29" i="2"/>
  <c r="R29" i="2"/>
  <c r="Q29" i="2"/>
  <c r="W28" i="2"/>
  <c r="V28" i="2"/>
  <c r="R28" i="2"/>
  <c r="Q28" i="2"/>
  <c r="W27" i="2"/>
  <c r="V27" i="2"/>
  <c r="R27" i="2"/>
  <c r="Q27" i="2"/>
  <c r="W26" i="2"/>
  <c r="V26" i="2"/>
  <c r="R26" i="2"/>
  <c r="Q26" i="2"/>
  <c r="W25" i="2"/>
  <c r="V25" i="2"/>
  <c r="R25" i="2"/>
  <c r="Q25" i="2"/>
  <c r="W24" i="2"/>
  <c r="V24" i="2"/>
  <c r="R24" i="2"/>
  <c r="Q24" i="2"/>
  <c r="W23" i="2"/>
  <c r="V23" i="2"/>
  <c r="W22" i="2"/>
  <c r="V22" i="2"/>
  <c r="C22" i="2"/>
  <c r="C57" i="2" s="1"/>
  <c r="C84" i="2" s="1"/>
  <c r="H13" i="2" s="1"/>
  <c r="W21" i="2"/>
  <c r="V21" i="2"/>
  <c r="R21" i="2"/>
  <c r="Q21" i="2"/>
  <c r="W20" i="2"/>
  <c r="V20" i="2"/>
  <c r="R20" i="2"/>
  <c r="Q20" i="2"/>
  <c r="W19" i="2"/>
  <c r="V19" i="2"/>
  <c r="R19" i="2"/>
  <c r="Q19" i="2"/>
  <c r="W18" i="2"/>
  <c r="V18" i="2"/>
  <c r="R18" i="2"/>
  <c r="Q18" i="2"/>
  <c r="W17" i="2"/>
  <c r="V17" i="2"/>
  <c r="R17" i="2"/>
  <c r="Q17" i="2"/>
  <c r="W16" i="2"/>
  <c r="V16" i="2"/>
  <c r="R16" i="2"/>
  <c r="Q16" i="2"/>
  <c r="W15" i="2"/>
  <c r="V15" i="2"/>
  <c r="R15" i="2"/>
  <c r="Q15" i="2"/>
  <c r="W14" i="2"/>
  <c r="V14" i="2"/>
  <c r="R14" i="2"/>
  <c r="Q14" i="2"/>
  <c r="W13" i="2"/>
  <c r="V13" i="2"/>
  <c r="R13" i="2"/>
  <c r="Q13" i="2"/>
  <c r="W12" i="2"/>
  <c r="V12" i="2"/>
  <c r="R12" i="2"/>
  <c r="Q12" i="2"/>
  <c r="W11" i="2"/>
  <c r="V11" i="2"/>
  <c r="R11" i="2"/>
  <c r="Q11" i="2"/>
  <c r="W10" i="2"/>
  <c r="V10" i="2"/>
  <c r="R10" i="2"/>
  <c r="Q10" i="2"/>
  <c r="W9" i="2"/>
  <c r="V9" i="2"/>
  <c r="R9" i="2"/>
  <c r="Q9" i="2"/>
  <c r="H6" i="2"/>
  <c r="A1" i="2"/>
  <c r="F97" i="1"/>
  <c r="N96" i="1"/>
  <c r="M96" i="1"/>
  <c r="L96" i="1"/>
  <c r="K96" i="1"/>
  <c r="F94" i="1"/>
  <c r="N93" i="1"/>
  <c r="M93" i="1"/>
  <c r="L93" i="1"/>
  <c r="K93" i="1"/>
  <c r="N89" i="1"/>
  <c r="M89" i="1"/>
  <c r="L89" i="1"/>
  <c r="K89" i="1"/>
  <c r="N87" i="1"/>
  <c r="M87" i="1"/>
  <c r="L87" i="1"/>
  <c r="K87" i="1"/>
  <c r="F87" i="1"/>
  <c r="N85" i="1"/>
  <c r="M85" i="1"/>
  <c r="L85" i="1"/>
  <c r="K85" i="1"/>
  <c r="F85" i="1"/>
  <c r="N81" i="1"/>
  <c r="M81" i="1"/>
  <c r="L81" i="1"/>
  <c r="K81" i="1"/>
  <c r="N79" i="1"/>
  <c r="M79" i="1"/>
  <c r="L79" i="1"/>
  <c r="K79" i="1"/>
  <c r="F79" i="1"/>
  <c r="N77" i="1"/>
  <c r="M77" i="1"/>
  <c r="L77" i="1"/>
  <c r="K77" i="1"/>
  <c r="F77" i="1"/>
  <c r="N75" i="1"/>
  <c r="M75" i="1"/>
  <c r="L75" i="1"/>
  <c r="K75" i="1"/>
  <c r="F75" i="1"/>
  <c r="N73" i="1"/>
  <c r="M73" i="1"/>
  <c r="L73" i="1"/>
  <c r="K73" i="1"/>
  <c r="F73" i="1"/>
  <c r="N71" i="1"/>
  <c r="M71" i="1"/>
  <c r="L71" i="1"/>
  <c r="K71" i="1"/>
  <c r="F71" i="1"/>
  <c r="N69" i="1"/>
  <c r="M69" i="1"/>
  <c r="L69" i="1"/>
  <c r="K69" i="1"/>
  <c r="F69" i="1"/>
  <c r="N65" i="1"/>
  <c r="M65" i="1"/>
  <c r="L65" i="1"/>
  <c r="K65" i="1"/>
  <c r="F65" i="1"/>
  <c r="N63" i="1"/>
  <c r="M63" i="1"/>
  <c r="L63" i="1"/>
  <c r="K63" i="1"/>
  <c r="F63" i="1"/>
  <c r="N61" i="1"/>
  <c r="M61" i="1"/>
  <c r="L61" i="1"/>
  <c r="K61" i="1"/>
  <c r="F61" i="1"/>
  <c r="N59" i="1"/>
  <c r="M59" i="1"/>
  <c r="L59" i="1"/>
  <c r="K59" i="1"/>
  <c r="F59" i="1"/>
  <c r="N57" i="1"/>
  <c r="M57" i="1"/>
  <c r="L57" i="1"/>
  <c r="K57" i="1"/>
  <c r="F57" i="1"/>
  <c r="N55" i="1"/>
  <c r="M55" i="1"/>
  <c r="L55" i="1"/>
  <c r="K55" i="1"/>
  <c r="F55" i="1"/>
  <c r="N51" i="1"/>
  <c r="M51" i="1"/>
  <c r="L51" i="1"/>
  <c r="K51" i="1"/>
  <c r="F51" i="1"/>
  <c r="N49" i="1"/>
  <c r="M49" i="1"/>
  <c r="L49" i="1"/>
  <c r="K49" i="1"/>
  <c r="F49" i="1"/>
  <c r="N47" i="1"/>
  <c r="M47" i="1"/>
  <c r="L47" i="1"/>
  <c r="K47" i="1"/>
  <c r="F47" i="1"/>
  <c r="N45" i="1"/>
  <c r="M45" i="1"/>
  <c r="L45" i="1"/>
  <c r="K45" i="1"/>
  <c r="F45" i="1"/>
  <c r="N43" i="1"/>
  <c r="M43" i="1"/>
  <c r="L43" i="1"/>
  <c r="K43" i="1"/>
  <c r="F43" i="1"/>
  <c r="N41" i="1"/>
  <c r="M41" i="1"/>
  <c r="L41" i="1"/>
  <c r="K41" i="1"/>
  <c r="F41" i="1"/>
  <c r="N39" i="1"/>
  <c r="M39" i="1"/>
  <c r="L39" i="1"/>
  <c r="K39" i="1"/>
  <c r="F39" i="1"/>
  <c r="N37" i="1"/>
  <c r="M37" i="1"/>
  <c r="L37" i="1"/>
  <c r="K37" i="1"/>
  <c r="F37" i="1"/>
  <c r="N33" i="1"/>
  <c r="M33" i="1"/>
  <c r="L33" i="1"/>
  <c r="K33" i="1"/>
  <c r="F33" i="1"/>
  <c r="N31" i="1"/>
  <c r="M31" i="1"/>
  <c r="L31" i="1"/>
  <c r="K31" i="1"/>
  <c r="F31" i="1"/>
  <c r="N29" i="1"/>
  <c r="M29" i="1"/>
  <c r="L29" i="1"/>
  <c r="K29" i="1"/>
  <c r="F29" i="1"/>
  <c r="N27" i="1"/>
  <c r="M27" i="1"/>
  <c r="L27" i="1"/>
  <c r="K27" i="1"/>
  <c r="F27" i="1"/>
  <c r="N25" i="1"/>
  <c r="M25" i="1"/>
  <c r="L25" i="1"/>
  <c r="K25" i="1"/>
  <c r="F25" i="1"/>
  <c r="N23" i="1"/>
  <c r="M23" i="1"/>
  <c r="L23" i="1"/>
  <c r="K23" i="1"/>
  <c r="F23" i="1"/>
  <c r="N19" i="1"/>
  <c r="M19" i="1"/>
  <c r="L19" i="1"/>
  <c r="K19" i="1"/>
  <c r="N17" i="1"/>
  <c r="M17" i="1"/>
  <c r="L17" i="1"/>
  <c r="K17" i="1"/>
  <c r="F17" i="1"/>
  <c r="N15" i="1"/>
  <c r="M15" i="1"/>
  <c r="L15" i="1"/>
  <c r="K15" i="1"/>
  <c r="F15" i="1"/>
  <c r="N13" i="1"/>
  <c r="M13" i="1"/>
  <c r="L13" i="1"/>
  <c r="K13" i="1"/>
  <c r="F13" i="1"/>
  <c r="N8" i="1"/>
  <c r="F2" i="1" s="1"/>
  <c r="A6" i="1"/>
  <c r="F5" i="1"/>
  <c r="F19" i="1" s="1"/>
</calcChain>
</file>

<file path=xl/sharedStrings.xml><?xml version="1.0" encoding="utf-8"?>
<sst xmlns="http://schemas.openxmlformats.org/spreadsheetml/2006/main" count="429" uniqueCount="307">
  <si>
    <t>SQUADRATURA 5</t>
  </si>
  <si>
    <t>ND</t>
  </si>
  <si>
    <t>SCHEDA UNIFICATA EX ART. 40 BIS, COMMA 3 DEL D.LGS. N.165/2001:</t>
  </si>
  <si>
    <t>"SPECIFICHE INFORMAZIONI SULLA CONTRATTAZIONE INTEGRATIVA"</t>
  </si>
  <si>
    <t>INCONGRUENZA 16</t>
  </si>
  <si>
    <t>MACROCATEGORIA: PERSONALE NON DIRIGENTE</t>
  </si>
  <si>
    <t>Contatore</t>
  </si>
  <si>
    <t>GEN</t>
  </si>
  <si>
    <t>FONDO RELATIVO ALL'ANNO DI RILEVAZIONE / TEMPISTICA DELLA C.I.</t>
  </si>
  <si>
    <t>Cod_sez</t>
  </si>
  <si>
    <t>Cod_dom</t>
  </si>
  <si>
    <t>Tipo_dom</t>
  </si>
  <si>
    <t>Dato</t>
  </si>
  <si>
    <t>GEN353</t>
  </si>
  <si>
    <t>DATE</t>
  </si>
  <si>
    <t>In caso di certificazione disgiunta: data di certificazione della sola costituzione del fondo/i specificamente riferita all'anno di rilevazione (art. 40-bis, c.1 del Dlgs 165/2001)</t>
  </si>
  <si>
    <t>GEN354</t>
  </si>
  <si>
    <t>In caso di certificazione disgiunta: data di certificazione del solo contratto integrativo economico specificamente riferito al fondo/i dell'anno di rilevazione, sulla base di certificazione costituzione fondo effettuata in precedenza (art. 40-bis, c.1 del Dlgs 165/2001)</t>
  </si>
  <si>
    <t>GEN355</t>
  </si>
  <si>
    <t>In caso di certificazione congiunta: data di certificazione tanto della costituzione del fondo che del contratto integrativo economico specificamente riferito al fondo/i dell'anno di rilevazione (art. 40-bis, c.1 del Dlgs 165/2001)</t>
  </si>
  <si>
    <t>GEN195</t>
  </si>
  <si>
    <t>INT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</si>
  <si>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</si>
  <si>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LEG</t>
  </si>
  <si>
    <t>RISPETTO DI SPECIFICI LIMITI DI LEGGE</t>
  </si>
  <si>
    <t>LEG428</t>
  </si>
  <si>
    <t>Importo del limite 2016 riferito alla presente macrocategoria (euro)</t>
  </si>
  <si>
    <t>LEG429</t>
  </si>
  <si>
    <t>Di cui, sempre con riferimento alla presente macrocategoria, variazione del limite 2016 in aumento ex art. 33, commi 1-2, del DL n. 34/2019 (cfr. Circolare, euro)</t>
  </si>
  <si>
    <t>LEG398</t>
  </si>
  <si>
    <t>Totale risorse della tabella 15 della presente macro-categoria non rilevanti ai fini della verifica del limite art. 23 c. 2 Dlgs 75/2017 (euro)</t>
  </si>
  <si>
    <t>LEG362</t>
  </si>
  <si>
    <t>Importo del limite di cui all'art. 9, comma 28 del decreto legge n. 78/2010 riferito all'anno corrente (euro)</t>
  </si>
  <si>
    <t>LEG364</t>
  </si>
  <si>
    <t>Importo del limite di cui all'art. 9, comma 28 del decreto legge n. 78/2010 utilizzato ai fini delle assunzioni effettuate nell'anno corrente ai sensi dell'art. 20, comma 3 del Dlgs 75/2017 (stipendio, accessorio e O.R. a carico dell'amministrazione)</t>
  </si>
  <si>
    <t>LEG265</t>
  </si>
  <si>
    <t>(eventuale) Importo del co-finanziamento al recupero riferito alla annualità corrente del recupero di risorse in eccesso ai sensi dell'art. 4, c. 2 del DL 16/2014 (euro)</t>
  </si>
  <si>
    <t>ORG</t>
  </si>
  <si>
    <t>ORGANIZZAZIONE E INCARICHI</t>
  </si>
  <si>
    <t>ORG365</t>
  </si>
  <si>
    <t>Numero totale delle posizioni di lavoro dell'area delle posizioni organizzative previste nell'ordinamento ai sensi degli artt.13 o 17 del Ccnl 22.5.2018</t>
  </si>
  <si>
    <t>ORG145</t>
  </si>
  <si>
    <t>Numero di posizioni organizzative effettivamente coperte alla data del 31.12 dell'anno di rilevazione per la fascia più elevata</t>
  </si>
  <si>
    <t>ORG160</t>
  </si>
  <si>
    <t>Numero di posizioni organizzative effettivamente coperte alla data del 31.12 dell'anno di rilevazione per la fascia meno elevata</t>
  </si>
  <si>
    <t>ORG154</t>
  </si>
  <si>
    <t>Numero di posizioni organizzative effettivamente coperte alla data del 31.12 dell'anno di rilevazione per le restanti fasce</t>
  </si>
  <si>
    <t>ORG136</t>
  </si>
  <si>
    <t>Valore unitario su base annua della retribuzione di posizione previsto per la fascia più elevata (euro)</t>
  </si>
  <si>
    <t>ORG179</t>
  </si>
  <si>
    <t>Valore unitario su base annua della retribuzione di posizione previsto per la fascia meno elevata (euro)</t>
  </si>
  <si>
    <t>ORG161</t>
  </si>
  <si>
    <t>Valore unitario su base annua della retribuzione di posizione previsto per le restanti fasce (valore medio in euro)</t>
  </si>
  <si>
    <t>ORG366</t>
  </si>
  <si>
    <t>Numero complessivo di incarichi di specifica responsabilità ai sensi dell'art. 70-quinquies, c. 1, Ccnl 22.5.2018 in essere al 31.12 dell'anno di rilevazione</t>
  </si>
  <si>
    <t>PEO</t>
  </si>
  <si>
    <t>PROGRESSIONI ECONOMICHE ORIZZONTALI A VALERE SUL FONDO DELL'ANNO DI RILEVAZIONE</t>
  </si>
  <si>
    <t>PEO374</t>
  </si>
  <si>
    <t>FLAG</t>
  </si>
  <si>
    <t>E' stata verificata la sussistenza del requisito di cui all'art. 16, c. 6 del Ccnl 22.5.2018 ai fini delle PEO (S/N) ?</t>
  </si>
  <si>
    <t>S</t>
  </si>
  <si>
    <t>PEO111</t>
  </si>
  <si>
    <t>Numero dei dipendenti che hanno concorso alle procedure per le PEO a valere sul fondo dell'anno di rilevazione</t>
  </si>
  <si>
    <t>PEO188</t>
  </si>
  <si>
    <t>Numero totale delle PEO effettuate a valere sul fondo dell'anno di rilevazione</t>
  </si>
  <si>
    <t>PEO119</t>
  </si>
  <si>
    <t>Le PEO riferite all'anno di rilevazione sono riferite ad un numero limitato di dipendenti (cioè non superiori al 50% degli aventi diritto) ed operate con carattere di selettività secondo quanto previsto dall’art. 23 c. 2 del DLgs 150/2009 (S/N)?</t>
  </si>
  <si>
    <t>PEO401</t>
  </si>
  <si>
    <t>Le PEO riferite all'anno di rilevazione hanno rispettato le indicazioni di cui all'art. 16, comma 7 del Ccnl 22.5.2018 di non retrodatazione oltre il 1 gennaio dell'anno di perfezionamento del contratto integrativo (S/N)?</t>
  </si>
  <si>
    <t>PEO133</t>
  </si>
  <si>
    <t>Importo delle risorse destinate alle PEO contrattate e certificate a valere sul fondo dell'anno di rilevazione (euro)</t>
  </si>
  <si>
    <t>PRD</t>
  </si>
  <si>
    <t>PERFORMANCE / RISULTATO</t>
  </si>
  <si>
    <t>PRD367</t>
  </si>
  <si>
    <t>L'ente ha rispettato l'indicazione di cui all'art. 68 c. 3 del Ccnl 22.5.2018 di destinare almeno il 30% delle risorse variabili del fondo dell'anno di rilevazione a performance Individuale (S/N)?</t>
  </si>
  <si>
    <t>PRD368</t>
  </si>
  <si>
    <t>Importo totale della performance individuale erogata a valere sul fondo dell'anno di rilevazione (euro)</t>
  </si>
  <si>
    <t>PRD369</t>
  </si>
  <si>
    <t>Importo totale della performance organizzativa erogata a valere sul fondo dell'anno di rilevazione (euro)</t>
  </si>
  <si>
    <t>PRD370</t>
  </si>
  <si>
    <t>Importo totale della performance (individuale e organizzativa) non erogata a seguito della valutazione non piena con riferimento al fondo dell'anno di rilevazione (euro)</t>
  </si>
  <si>
    <t>PRD371</t>
  </si>
  <si>
    <t>Importo totale della retribuzione di risultato riferita ad incarichi dell'area delle posizioni organizzative, erogato a valere sull'anno di rilevazione (euro)</t>
  </si>
  <si>
    <t>PRD372</t>
  </si>
  <si>
    <t>Importo totale della retribuzione di risultato relativo ad incarichi dell'area delle posizioni organizzative, non erogato a seguito della valutazione non piena con riferimento all'anno di rilevazione (euro)</t>
  </si>
  <si>
    <t>PRD373</t>
  </si>
  <si>
    <t>PERC</t>
  </si>
  <si>
    <t>% delle risorse aggiuntive di cui all'art. 67, c. 5, lettera b) del Ccnl 22.5.2018 (variabile) in proporzione alle risorse stabili del fondo dell'anno di rilevazione</t>
  </si>
  <si>
    <t>CPL</t>
  </si>
  <si>
    <t>RILEVAZIONE CEPEL</t>
  </si>
  <si>
    <t>CPL194</t>
  </si>
  <si>
    <t>Viene effettuata la valutazione delle prestazioni e dei risultati dei dipendenti (art. 6 del Ccnl 31.3.1999) (S/N) ?</t>
  </si>
  <si>
    <t>CPL147</t>
  </si>
  <si>
    <t>La valutazione delle prestazioni e dei risultati è effettuata in forma singola o associata?</t>
  </si>
  <si>
    <t>CPL182</t>
  </si>
  <si>
    <t>Quale è il valore massimo in percentuale dell'indennità di risultato rispetto all'indennità di posizione (art.10, c. 3 del Ccnl 31.3.1999)?</t>
  </si>
  <si>
    <t>INF</t>
  </si>
  <si>
    <t>INFORMAZIONI / CHIARIMENTI</t>
  </si>
  <si>
    <t>INF209</t>
  </si>
  <si>
    <t>NOTE</t>
  </si>
  <si>
    <t>Informazioni/chiarimenti da parte dell'Organo di controllo (max 1.500 caratteri)</t>
  </si>
  <si>
    <t>INF127</t>
  </si>
  <si>
    <t>Informazioni/chiarimenti da parte dell'Amministrazione (max 1.500 caratteri)</t>
  </si>
  <si>
    <t>###</t>
  </si>
  <si>
    <r>
      <t>Costituzione fondi per il trattamento accessorio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</si>
  <si>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r>
      <t xml:space="preserve">Destinazione fondi per il trattamento accessorio </t>
    </r>
    <r>
      <rPr>
        <vertAlign val="superscript"/>
        <sz val="10"/>
        <rFont val="Arial"/>
        <family val="2"/>
      </rPr>
      <t>(*)</t>
    </r>
  </si>
  <si>
    <t>SQUADRATURA 9</t>
  </si>
  <si>
    <t>DESCRIZIONE</t>
  </si>
  <si>
    <t>CODICE</t>
  </si>
  <si>
    <t>IMPORTI</t>
  </si>
  <si>
    <t>Fondo risorse decentrate</t>
  </si>
  <si>
    <t>Risorse / Costituzione del fondo</t>
  </si>
  <si>
    <t>Impeghi / Importi erogati</t>
  </si>
  <si>
    <t>Risorse fisse aventi carattere di certezza e stabilità</t>
  </si>
  <si>
    <t>Destinazioni erogate per prestazioni rese nell'anno di riferimento</t>
  </si>
  <si>
    <t>Fondo</t>
  </si>
  <si>
    <t>Natura</t>
  </si>
  <si>
    <t>Voce</t>
  </si>
  <si>
    <t>Art 67 c 1 Ccnl 16-18 - Unico importo consolidato 2017</t>
  </si>
  <si>
    <t>F00B</t>
  </si>
  <si>
    <t>Art 68 c 1 Ccnl 16-18 - Differenziali progr. ec. storiche</t>
  </si>
  <si>
    <t>U00C</t>
  </si>
  <si>
    <t>SQ9</t>
  </si>
  <si>
    <t>Art 67 c 1 L A Ccnl 16-18 - Increm 83,20 euro dal 31.12.2018</t>
  </si>
  <si>
    <t>F10Y</t>
  </si>
  <si>
    <t>Art 68 c 1 Ccnl 16-18 - Ind. comparto quota carico fondo</t>
  </si>
  <si>
    <t>U00D</t>
  </si>
  <si>
    <t>Art 67 c 2 L B Ccnl 16-18 - Ridet. per increm. stip. Ccnl</t>
  </si>
  <si>
    <t>F00Z</t>
  </si>
  <si>
    <t>Art 68 c 1 Ccnl 16-18 - Increm. ind. pers. asili nido</t>
  </si>
  <si>
    <t>U00E</t>
  </si>
  <si>
    <t>Art 67 c 2 L C Ccnl 16-18 - RIA e ass. ad pers. cessato</t>
  </si>
  <si>
    <t>F00C</t>
  </si>
  <si>
    <t>Art 68 c 1 Ccnl 16-18 - Ind. pers. ex VIII qualifica funz.</t>
  </si>
  <si>
    <t>U00F</t>
  </si>
  <si>
    <t>INCONGRUENZA 9</t>
  </si>
  <si>
    <t>Art 2 c 3 DLgs 165/2001 - Risp. tratt. ec. pre-Ccnl 94-97</t>
  </si>
  <si>
    <t>F70A</t>
  </si>
  <si>
    <t>Art 68 c 2 L A Ccnl 16-18 - Performance organizzativa</t>
  </si>
  <si>
    <t>U00G</t>
  </si>
  <si>
    <t>Art 67 c 2 L E Ccnl 16-18-Increm. pers. trasf. disp. legge</t>
  </si>
  <si>
    <t>F00D</t>
  </si>
  <si>
    <t>Art 68 c 2 L B Ccnl 16-18 - Performance individuale</t>
  </si>
  <si>
    <t>U00H</t>
  </si>
  <si>
    <t>Art 67 c 2 L E Ccnl 16-18 - Increm. altro pers. trasf.</t>
  </si>
  <si>
    <t>F00E</t>
  </si>
  <si>
    <t>Art 68 c 2 L C Ccnl 16-18 - Ind. cond. lav. ex art.70-bis</t>
  </si>
  <si>
    <t>U00J</t>
  </si>
  <si>
    <t>Art 67 c 2 L F Ccnl 16-18 - Rid. stab. org. dir. Regioni</t>
  </si>
  <si>
    <t>F00J</t>
  </si>
  <si>
    <t>Art 68 c 2 L D Ccnl 16-18 - Turno - reper. - lav. fest.</t>
  </si>
  <si>
    <t>U00K</t>
  </si>
  <si>
    <t>Art 67 c 2 L G Ccnl 16-18 - Increm. riduz. stab. straord.</t>
  </si>
  <si>
    <t>F00K</t>
  </si>
  <si>
    <t>Art 68 c 2 L E Ccnl 16-18 - Specifiche responsabilità</t>
  </si>
  <si>
    <t>U00L</t>
  </si>
  <si>
    <t>Art 67 c 2 L H Ccnl 16-18 - Increm. dot org e relat copert</t>
  </si>
  <si>
    <t>F00M</t>
  </si>
  <si>
    <t>Art 113 DLgs 50/2016 - Incentivi funzioni tecniche</t>
  </si>
  <si>
    <t>U22I</t>
  </si>
  <si>
    <r>
      <t>Art 67 c 2 L H Ccnl 16-18 - Nuove ass. art 33 cc 1-2 DL34/19</t>
    </r>
    <r>
      <rPr>
        <vertAlign val="superscript"/>
        <sz val="8"/>
        <rFont val="Arial"/>
        <family val="2"/>
      </rPr>
      <t xml:space="preserve"> (**)</t>
    </r>
  </si>
  <si>
    <t>F15K</t>
  </si>
  <si>
    <t>Art 92 cc 5-6 DLgs 163/2006 - Incentivi prog.ne ad es.to</t>
  </si>
  <si>
    <t>U23I</t>
  </si>
  <si>
    <t>Art 1 c 800 L 205/2017 - Armonizz pers province transitato</t>
  </si>
  <si>
    <t>F10K</t>
  </si>
  <si>
    <t>Art 9 L 114/14 Art 21 c 1 R.D. 1611/33 - Comp. Avvocati</t>
  </si>
  <si>
    <t>U00N</t>
  </si>
  <si>
    <t>Altre risorse fisse con carattere di certezza e stabilità</t>
  </si>
  <si>
    <t>F998</t>
  </si>
  <si>
    <t>Art 1 c 1091 L 145/2017 - Incentivi 2019 rec. ev. IMU e TARI</t>
  </si>
  <si>
    <t>U04C</t>
  </si>
  <si>
    <t>Totale Risorse fisse</t>
  </si>
  <si>
    <t>Art 70-ter Ccnl 16-18 - Compensi Istat</t>
  </si>
  <si>
    <t>U00P</t>
  </si>
  <si>
    <t>Risorse variabili</t>
  </si>
  <si>
    <t>Art 68 c 2 L G Ccnl 16-18 - Altre spec. disp. di legge</t>
  </si>
  <si>
    <t>U00Q</t>
  </si>
  <si>
    <t>Art 43 L 449/1997 - Entr. conto terzi o utenza o sponsor.</t>
  </si>
  <si>
    <t>F50H</t>
  </si>
  <si>
    <t>Art 68 c 2 L H Ccnl 16-18 - Messi notificatori</t>
  </si>
  <si>
    <t>U00R</t>
  </si>
  <si>
    <t>Art 16 cc 4-5-6 DL 98/11 - Risp. piani razionalizzazione</t>
  </si>
  <si>
    <t>F96H</t>
  </si>
  <si>
    <t>Art 68 c 2 L I Ccnl 16-18 - Ris. pers. da case da gioco</t>
  </si>
  <si>
    <t>U00S</t>
  </si>
  <si>
    <t>Art 113 DLgs 50/2016 - Quote incentivi funzioni tecniche</t>
  </si>
  <si>
    <t>F00N</t>
  </si>
  <si>
    <t>Art 68 c 2 L J Ccnl 16-18 - Peo anno di riferimento</t>
  </si>
  <si>
    <t>U00T</t>
  </si>
  <si>
    <t>Art 92 cc 5-6  DLgs 163/06 - Quote prog.ne ad esaurimento</t>
  </si>
  <si>
    <t>F00Q</t>
  </si>
  <si>
    <t>Art 56-ter Ccnl 16-18 - PL Serv. agg  iniz privata</t>
  </si>
  <si>
    <t>U01B</t>
  </si>
  <si>
    <t>Art 9 c 3 L 114/14 - Comp Avvocati carico controparti</t>
  </si>
  <si>
    <t>F10M</t>
  </si>
  <si>
    <t>Art 56-quater L C Ccnl16-18 - PL Inc prov violaz codice str</t>
  </si>
  <si>
    <t>U00M</t>
  </si>
  <si>
    <t>Art 9 c 6 L 114/14 - Comp Avvocati spese compensate</t>
  </si>
  <si>
    <t>F10N</t>
  </si>
  <si>
    <t>Art 56-quinquies Ccnl 16-18 - PL Indennità di serv. Esterno</t>
  </si>
  <si>
    <t>U00V</t>
  </si>
  <si>
    <t>Art 1 c 1091 L 145/2017 - Rec. ev. IMU e TARI</t>
  </si>
  <si>
    <t>F10L</t>
  </si>
  <si>
    <t>Art 56-sexies Ccnl 16-18 - PL Indennità di funzione</t>
  </si>
  <si>
    <t>U00Y</t>
  </si>
  <si>
    <t>Art 4 c 9 DL 19/2020 - Ris ind ord pubbl PL attiv Covid-19</t>
  </si>
  <si>
    <t>F16T</t>
  </si>
  <si>
    <t>Altri istituti non compresi fra i precedenti</t>
  </si>
  <si>
    <t>U998</t>
  </si>
  <si>
    <t>Art 70-ter Ccnl 16-18 - Contr Istat e Enti pubbl autorizz</t>
  </si>
  <si>
    <t>F00S</t>
  </si>
  <si>
    <t>Totale Destinazioni erogate per prestazioni rese nell'anno di riferimento</t>
  </si>
  <si>
    <t>Art 56-ter Ccnl 16-18 - Risorse serv agg PL iniz privata</t>
  </si>
  <si>
    <t>F00V</t>
  </si>
  <si>
    <t>Totale Fondo risorse decentrate</t>
  </si>
  <si>
    <t>Art 56-quater L C Ccnl 16-18 - Prov. violaz. codice strada</t>
  </si>
  <si>
    <t>F01V</t>
  </si>
  <si>
    <t>Posizioni organizzative (bilancio)</t>
  </si>
  <si>
    <r>
      <t xml:space="preserve">Art 67 c 3 L C Ccnl 16-18 - Altre spec. disp. di legge </t>
    </r>
    <r>
      <rPr>
        <vertAlign val="superscript"/>
        <sz val="8"/>
        <rFont val="Arial"/>
        <family val="2"/>
      </rPr>
      <t>(***)</t>
    </r>
  </si>
  <si>
    <t>F00T</t>
  </si>
  <si>
    <t>Art 67 c 3 L D Ccnl 16-18-RIA cess anno prec mensil residue</t>
  </si>
  <si>
    <t>F00U</t>
  </si>
  <si>
    <t>Art 15 c 1 Ccnl 16-18 - Retrib. di posizione</t>
  </si>
  <si>
    <t>U00U</t>
  </si>
  <si>
    <t>Art 67 c 3 L E Ccnl 16-18 -Risp. straord. cons. anno prec.</t>
  </si>
  <si>
    <t>F00W</t>
  </si>
  <si>
    <t>Art 15 c 1 Ccnl 16-18 - Retrib. di risultato</t>
  </si>
  <si>
    <t>U00W</t>
  </si>
  <si>
    <t>Art 67 c 3 L F Ccnl 16-18 - Messi notificatori</t>
  </si>
  <si>
    <t>F00X</t>
  </si>
  <si>
    <t>Art 15 c 6 Ccnl 16-18 - Retrib. di risultato inc. interim</t>
  </si>
  <si>
    <t>U00X</t>
  </si>
  <si>
    <t>Art 67 c 3 L G Ccnl 16-18 - Ris. pers. da case da gioco</t>
  </si>
  <si>
    <t>F00Y</t>
  </si>
  <si>
    <t>Art 67 c 3 L H Ccnl 16-18 - Integrazione 1,2% m.s. 1997</t>
  </si>
  <si>
    <t>F01J</t>
  </si>
  <si>
    <t>Totale P.O. (bilancio)</t>
  </si>
  <si>
    <t>Art 67 c 3 L I Ccnl 16-18-Ris. obiett. ente anche manten.</t>
  </si>
  <si>
    <t>F01K</t>
  </si>
  <si>
    <t>Straordinario (bilancio)</t>
  </si>
  <si>
    <t>Art 23 cc 4, 6 DLgs 75/2017 - Ris. sperimentazione</t>
  </si>
  <si>
    <t>F01L</t>
  </si>
  <si>
    <t>Art 67 c 3 L K Ccnl 16-18-Integr. pers. trasf. corso d'anno</t>
  </si>
  <si>
    <t>F01M</t>
  </si>
  <si>
    <t>Art 14 Ccnl 98-01 - Straordinario ordinario</t>
  </si>
  <si>
    <t>U05P</t>
  </si>
  <si>
    <t>Art 68 c 1 Ccnl 16-18-Ris fisse non utilizzate fondi prec.</t>
  </si>
  <si>
    <t>F01N</t>
  </si>
  <si>
    <t>Art 39 Ccnl 14.9.00 - Straord elettorale</t>
  </si>
  <si>
    <t>U05Q</t>
  </si>
  <si>
    <t>Altre risorse variabili</t>
  </si>
  <si>
    <t>F995</t>
  </si>
  <si>
    <t>Art 39 Ccnl 14.9.00 - Straord eventi str e cal naturali</t>
  </si>
  <si>
    <t>U05R</t>
  </si>
  <si>
    <t>Totale Risorse variabili</t>
  </si>
  <si>
    <t xml:space="preserve">Art. 115 DL 18/20 - Straord Polizia Locale emerg COVID-19 </t>
  </si>
  <si>
    <t>U05S</t>
  </si>
  <si>
    <t>Decurtazioni</t>
  </si>
  <si>
    <t>Art 67 c 2 L E Ccnl 16-18 -Dec. pers. trasf. disp. Legge</t>
  </si>
  <si>
    <t>F01Q</t>
  </si>
  <si>
    <t>Totale Straordinario (bilancio)</t>
  </si>
  <si>
    <t>Art 67 c 2 L E Ccnl 16-18 -Dec. altro pers. trasf.</t>
  </si>
  <si>
    <t>F01R</t>
  </si>
  <si>
    <t>Art 7 c 4 L U Ccnl 16-18 - Dec. risorse destinate P.O.</t>
  </si>
  <si>
    <t>F03Q</t>
  </si>
  <si>
    <t>Art 1 c 456 L 147/2013 - Decurtazione permanente</t>
  </si>
  <si>
    <t>F27I</t>
  </si>
  <si>
    <t>Art 23 c 2 Dlgs 75/2017 - Dec. fondo rispetto limite 2016</t>
  </si>
  <si>
    <t>F00P</t>
  </si>
  <si>
    <t>Art 40 c 3-q DLgs 165/2001 - Dec. anno per piani di recup.</t>
  </si>
  <si>
    <t>F01S</t>
  </si>
  <si>
    <t>Art 4 DL 16/2014 - Dec. anno per piani di recup.</t>
  </si>
  <si>
    <t>F01T</t>
  </si>
  <si>
    <t>Altre decurtazioni</t>
  </si>
  <si>
    <t>F01P</t>
  </si>
  <si>
    <t>Totale Decurtazioni</t>
  </si>
  <si>
    <t>Risorse a carico del Bilancio</t>
  </si>
  <si>
    <t>Artt 15 c 4, 67 c 1 Ccnl 16-18 - Ris. dest. P.O. 2017</t>
  </si>
  <si>
    <t>F01U</t>
  </si>
  <si>
    <t>NO</t>
  </si>
  <si>
    <t>Art 7 c 4 L U Ccnl 16-18 - Increm. risorse destinate P.O.</t>
  </si>
  <si>
    <t>F03R</t>
  </si>
  <si>
    <t>Art 11bis c2 DL135/18 - Increm pos e ris P.O. rinunce ass.li</t>
  </si>
  <si>
    <t>F15L</t>
  </si>
  <si>
    <r>
      <t>Art 33 cc 1-2 DL34/19 - Quota parte destinata alle P.O.</t>
    </r>
    <r>
      <rPr>
        <vertAlign val="superscript"/>
        <sz val="8"/>
        <rFont val="Arial"/>
        <family val="2"/>
      </rPr>
      <t xml:space="preserve"> (**)</t>
    </r>
  </si>
  <si>
    <t>F15M</t>
  </si>
  <si>
    <t>Altre risorse a carico del Bilancio</t>
  </si>
  <si>
    <t>F15T</t>
  </si>
  <si>
    <t>Totale Risorse a carico del Bilancio</t>
  </si>
  <si>
    <t>Art 15 c 7 Ccnl 16-18 - Riduzione risorse destinate P.O.</t>
  </si>
  <si>
    <t>F01W</t>
  </si>
  <si>
    <t>Art 14 Ccnl 98-01 - Ris straordinario ordinario anno 2017</t>
  </si>
  <si>
    <t>F15N</t>
  </si>
  <si>
    <t>Art 39 Ccnl 14.9.00 - Ris straord elettorale</t>
  </si>
  <si>
    <t>F15O</t>
  </si>
  <si>
    <t>Art 39 Ccnl 14.9.00 - Ris straord eventi str e cal naturali</t>
  </si>
  <si>
    <t>F15P</t>
  </si>
  <si>
    <t>Art. 115 DL 18/20 - Ris straord COVID-19 Polizia Locale</t>
  </si>
  <si>
    <t>F15Q</t>
  </si>
  <si>
    <t>Art 67 c 2 L G Ccnl 16-18 - Riduz stab straord a fav Fondo</t>
  </si>
  <si>
    <t>F15R</t>
  </si>
  <si>
    <t>TOTALE RISORSE CERTIFICATE</t>
  </si>
  <si>
    <t>TOTALE IMPIEGHI EROGATI</t>
  </si>
  <si>
    <r>
      <rPr>
        <vertAlign val="superscript"/>
        <sz val="8"/>
        <rFont val="Arial"/>
        <family val="2"/>
      </rPr>
      <t>(*)</t>
    </r>
    <r>
      <rPr>
        <sz val="8"/>
        <rFont val="Arial"/>
        <family val="2"/>
      </rPr>
      <t xml:space="preserve">  Tutti gli importi vanno indicati in euro e al netto degli oneri sociali (contributi ed IRAP) a carico del datore di lavoro</t>
    </r>
  </si>
  <si>
    <r>
      <rPr>
        <vertAlign val="superscript"/>
        <sz val="8"/>
        <rFont val="Arial"/>
        <family val="2"/>
      </rPr>
      <t xml:space="preserve">(**) </t>
    </r>
    <r>
      <rPr>
        <sz val="8"/>
        <rFont val="Arial"/>
        <family val="2"/>
      </rPr>
      <t>Indicare gli incrementi del fondo e delle risorse destinate alle P.O. come certificati dall'organo di controllo determinati da assunzioni a tempo indeterminato (cfr. nota MEF prot. 179877 del 1 settembre 2020).</t>
    </r>
  </si>
  <si>
    <r>
      <rPr>
        <vertAlign val="superscript"/>
        <sz val="8"/>
        <rFont val="Arial"/>
        <family val="2"/>
      </rPr>
      <t xml:space="preserve">(***) </t>
    </r>
    <r>
      <rPr>
        <sz val="8"/>
        <rFont val="Arial"/>
        <family val="2"/>
      </rPr>
      <t>Escluse le poste identificate in voci specifiche separate.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</si>
</sst>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;;;"/>
    <numFmt numFmtId="166" formatCode="#,###"/>
  </numFmts>
  <fonts count="51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color indexed="8"/>
      <name val="Trebuchet MS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8"/>
      <name val="Helv"/>
    </font>
    <font>
      <b/>
      <i/>
      <sz val="12"/>
      <name val="Arial"/>
      <family val="2"/>
    </font>
    <font>
      <b/>
      <sz val="12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2"/>
      <name val="Courier"/>
      <family val="3"/>
    </font>
    <font>
      <sz val="12"/>
      <color theme="1"/>
      <name val="Times New Roman"/>
      <family val="2"/>
    </font>
    <font>
      <b/>
      <sz val="10"/>
      <color rgb="FFFF0000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u/>
      <sz val="13"/>
      <name val="Arial"/>
      <family val="2"/>
    </font>
    <font>
      <u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b/>
      <sz val="10"/>
      <color theme="1"/>
      <name val="Courier"/>
      <family val="3"/>
    </font>
    <font>
      <sz val="12"/>
      <color rgb="FF0000CC"/>
      <name val="Arial"/>
      <family val="2"/>
    </font>
    <font>
      <sz val="11"/>
      <color rgb="FF0000CC"/>
      <name val="Arial"/>
      <family val="2"/>
    </font>
    <font>
      <b/>
      <sz val="12"/>
      <color rgb="FF0000CC"/>
      <name val="Arial"/>
      <family val="2"/>
    </font>
    <font>
      <sz val="10"/>
      <color theme="1"/>
      <name val="Courier"/>
      <family val="3"/>
    </font>
    <font>
      <b/>
      <sz val="18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gray06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5" fillId="0" borderId="0"/>
    <xf numFmtId="0" fontId="13" fillId="0" borderId="0"/>
    <xf numFmtId="0" fontId="13" fillId="0" borderId="0"/>
    <xf numFmtId="0" fontId="5" fillId="0" borderId="0"/>
  </cellStyleXfs>
  <cellXfs count="219">
    <xf numFmtId="0" fontId="0" fillId="0" borderId="0" xfId="0"/>
    <xf numFmtId="164" fontId="1" fillId="2" borderId="1" xfId="1" applyNumberFormat="1" applyFont="1" applyFill="1" applyBorder="1" applyAlignment="1" applyProtection="1">
      <alignment horizontal="right" vertical="top"/>
    </xf>
    <xf numFmtId="0" fontId="3" fillId="2" borderId="1" xfId="2" applyFont="1" applyFill="1" applyBorder="1" applyAlignment="1" applyProtection="1">
      <alignment vertical="top"/>
    </xf>
    <xf numFmtId="164" fontId="4" fillId="2" borderId="1" xfId="1" applyNumberFormat="1" applyFont="1" applyFill="1" applyBorder="1" applyAlignment="1" applyProtection="1">
      <alignment vertical="top"/>
    </xf>
    <xf numFmtId="0" fontId="6" fillId="0" borderId="2" xfId="3" applyFont="1" applyFill="1" applyBorder="1" applyAlignment="1" applyProtection="1">
      <alignment horizontal="center" vertical="center"/>
    </xf>
    <xf numFmtId="164" fontId="1" fillId="0" borderId="0" xfId="1" applyNumberFormat="1" applyAlignment="1" applyProtection="1">
      <alignment vertical="center"/>
    </xf>
    <xf numFmtId="165" fontId="1" fillId="0" borderId="0" xfId="1" applyNumberFormat="1" applyFont="1" applyAlignment="1" applyProtection="1">
      <alignment vertical="center" wrapText="1"/>
    </xf>
    <xf numFmtId="0" fontId="3" fillId="2" borderId="3" xfId="2" applyFont="1" applyFill="1" applyBorder="1" applyAlignment="1" applyProtection="1">
      <alignment horizontal="centerContinuous" readingOrder="1"/>
    </xf>
    <xf numFmtId="0" fontId="3" fillId="2" borderId="0" xfId="2" applyFont="1" applyFill="1" applyBorder="1" applyAlignment="1" applyProtection="1">
      <alignment horizontal="centerContinuous" readingOrder="1"/>
    </xf>
    <xf numFmtId="164" fontId="4" fillId="2" borderId="0" xfId="1" applyNumberFormat="1" applyFont="1" applyFill="1" applyBorder="1" applyAlignment="1" applyProtection="1">
      <alignment horizontal="centerContinuous" vertical="center" readingOrder="1"/>
    </xf>
    <xf numFmtId="164" fontId="4" fillId="2" borderId="4" xfId="1" applyNumberFormat="1" applyFont="1" applyFill="1" applyBorder="1" applyAlignment="1" applyProtection="1">
      <alignment horizontal="centerContinuous" vertical="center" readingOrder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centerContinuous"/>
    </xf>
    <xf numFmtId="164" fontId="4" fillId="2" borderId="0" xfId="1" applyNumberFormat="1" applyFont="1" applyFill="1" applyBorder="1" applyAlignment="1" applyProtection="1">
      <alignment horizontal="centerContinuous" vertical="center"/>
    </xf>
    <xf numFmtId="164" fontId="4" fillId="2" borderId="4" xfId="1" applyNumberFormat="1" applyFont="1" applyFill="1" applyBorder="1" applyAlignment="1" applyProtection="1">
      <alignment horizontal="centerContinuous" vertical="center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1" fillId="0" borderId="0" xfId="1" applyNumberFormat="1" applyAlignment="1" applyProtection="1">
      <alignment vertical="top"/>
    </xf>
    <xf numFmtId="14" fontId="1" fillId="0" borderId="0" xfId="1" applyNumberFormat="1" applyAlignment="1" applyProtection="1">
      <alignment vertical="top"/>
    </xf>
    <xf numFmtId="164" fontId="1" fillId="2" borderId="7" xfId="1" applyNumberFormat="1" applyFont="1" applyFill="1" applyBorder="1" applyAlignment="1" applyProtection="1">
      <alignment horizontal="right" vertical="top"/>
    </xf>
    <xf numFmtId="164" fontId="1" fillId="2" borderId="8" xfId="1" applyNumberFormat="1" applyFont="1" applyFill="1" applyBorder="1" applyAlignment="1" applyProtection="1">
      <alignment horizontal="right" vertical="top"/>
    </xf>
    <xf numFmtId="0" fontId="3" fillId="2" borderId="8" xfId="2" applyFont="1" applyFill="1" applyBorder="1" applyAlignment="1" applyProtection="1">
      <alignment vertical="top"/>
    </xf>
    <xf numFmtId="164" fontId="4" fillId="2" borderId="8" xfId="1" applyNumberFormat="1" applyFont="1" applyFill="1" applyBorder="1" applyAlignment="1" applyProtection="1">
      <alignment vertical="top"/>
    </xf>
    <xf numFmtId="164" fontId="4" fillId="2" borderId="9" xfId="1" applyNumberFormat="1" applyFont="1" applyFill="1" applyBorder="1" applyAlignment="1" applyProtection="1">
      <alignment vertical="top"/>
    </xf>
    <xf numFmtId="164" fontId="6" fillId="0" borderId="5" xfId="1" applyNumberFormat="1" applyFont="1" applyBorder="1" applyAlignment="1" applyProtection="1">
      <alignment horizontal="center" vertical="center" wrapText="1"/>
    </xf>
    <xf numFmtId="164" fontId="8" fillId="0" borderId="0" xfId="1" applyNumberFormat="1" applyFont="1" applyAlignment="1" applyProtection="1">
      <alignment vertical="center"/>
    </xf>
    <xf numFmtId="164" fontId="8" fillId="0" borderId="0" xfId="1" applyNumberFormat="1" applyFont="1" applyAlignment="1" applyProtection="1">
      <alignment horizontal="right" vertical="center"/>
    </xf>
    <xf numFmtId="164" fontId="9" fillId="0" borderId="0" xfId="1" applyNumberFormat="1" applyFont="1" applyAlignment="1" applyProtection="1">
      <alignment vertical="center"/>
    </xf>
    <xf numFmtId="164" fontId="10" fillId="0" borderId="0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Border="1" applyAlignment="1" applyProtection="1">
      <alignment horizontal="center" vertical="center" wrapText="1"/>
    </xf>
    <xf numFmtId="164" fontId="11" fillId="0" borderId="0" xfId="1" applyNumberFormat="1" applyFont="1" applyAlignment="1" applyProtection="1">
      <alignment horizontal="centerContinuous" vertical="center"/>
    </xf>
    <xf numFmtId="164" fontId="9" fillId="0" borderId="0" xfId="1" applyNumberFormat="1" applyFont="1" applyAlignment="1" applyProtection="1">
      <alignment horizontal="centerContinuous" vertical="center"/>
    </xf>
    <xf numFmtId="164" fontId="8" fillId="0" borderId="0" xfId="1" applyNumberFormat="1" applyFont="1" applyAlignment="1" applyProtection="1">
      <alignment horizontal="centerContinuous" vertical="center"/>
    </xf>
    <xf numFmtId="164" fontId="7" fillId="0" borderId="6" xfId="1" applyNumberFormat="1" applyFont="1" applyBorder="1" applyAlignment="1" applyProtection="1">
      <alignment horizontal="center" vertical="center" wrapText="1"/>
    </xf>
    <xf numFmtId="164" fontId="12" fillId="0" borderId="0" xfId="1" applyNumberFormat="1" applyFont="1" applyBorder="1" applyAlignment="1" applyProtection="1">
      <alignment horizontal="right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 wrapText="1"/>
    </xf>
    <xf numFmtId="0" fontId="14" fillId="0" borderId="0" xfId="4" applyFont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8" fillId="0" borderId="0" xfId="1" applyNumberFormat="1" applyFont="1" applyAlignment="1" applyProtection="1">
      <alignment horizontal="center" vertical="center"/>
    </xf>
    <xf numFmtId="0" fontId="15" fillId="0" borderId="0" xfId="4" applyFont="1" applyFill="1" applyAlignment="1">
      <alignment horizontal="center" vertical="center"/>
    </xf>
    <xf numFmtId="0" fontId="16" fillId="0" borderId="0" xfId="4" applyFont="1" applyFill="1" applyAlignment="1">
      <alignment horizontal="center" vertical="center"/>
    </xf>
    <xf numFmtId="0" fontId="17" fillId="0" borderId="0" xfId="4" applyFont="1" applyFill="1" applyAlignment="1">
      <alignment horizontal="center" vertical="center"/>
    </xf>
    <xf numFmtId="0" fontId="18" fillId="0" borderId="0" xfId="4" applyFont="1"/>
    <xf numFmtId="0" fontId="19" fillId="4" borderId="0" xfId="3" applyFont="1" applyFill="1" applyAlignment="1" applyProtection="1">
      <alignment horizontal="centerContinuous" vertical="center"/>
    </xf>
    <xf numFmtId="0" fontId="20" fillId="4" borderId="0" xfId="3" applyFont="1" applyFill="1" applyAlignment="1" applyProtection="1">
      <alignment horizontal="center" vertical="center"/>
    </xf>
    <xf numFmtId="0" fontId="21" fillId="4" borderId="0" xfId="3" applyFont="1" applyFill="1" applyAlignment="1" applyProtection="1">
      <alignment horizontal="centerContinuous" vertical="center"/>
    </xf>
    <xf numFmtId="0" fontId="18" fillId="0" borderId="0" xfId="4" applyFont="1" applyAlignment="1">
      <alignment vertical="center"/>
    </xf>
    <xf numFmtId="0" fontId="22" fillId="0" borderId="0" xfId="4" applyFont="1" applyAlignment="1">
      <alignment vertical="center" wrapText="1"/>
    </xf>
    <xf numFmtId="0" fontId="17" fillId="0" borderId="0" xfId="4" applyFont="1" applyAlignment="1">
      <alignment vertical="center"/>
    </xf>
    <xf numFmtId="0" fontId="18" fillId="0" borderId="0" xfId="4" applyFont="1" applyAlignment="1">
      <alignment vertical="center" wrapText="1"/>
    </xf>
    <xf numFmtId="0" fontId="18" fillId="0" borderId="0" xfId="4" applyFont="1" applyAlignment="1" applyProtection="1">
      <alignment vertical="center"/>
      <protection hidden="1"/>
    </xf>
    <xf numFmtId="0" fontId="23" fillId="0" borderId="0" xfId="4" applyFont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25" fillId="0" borderId="0" xfId="4" applyFont="1" applyAlignment="1">
      <alignment vertical="center" wrapText="1"/>
    </xf>
    <xf numFmtId="14" fontId="17" fillId="0" borderId="10" xfId="3" applyNumberFormat="1" applyFont="1" applyBorder="1" applyAlignment="1" applyProtection="1">
      <alignment horizontal="center" vertical="center" wrapText="1"/>
      <protection locked="0"/>
    </xf>
    <xf numFmtId="0" fontId="26" fillId="0" borderId="0" xfId="4" applyFont="1" applyAlignment="1" applyProtection="1">
      <alignment vertical="center" wrapText="1"/>
    </xf>
    <xf numFmtId="0" fontId="18" fillId="0" borderId="0" xfId="4" applyFont="1" applyAlignment="1" applyProtection="1">
      <alignment horizontal="center" vertical="center"/>
      <protection hidden="1"/>
    </xf>
    <xf numFmtId="0" fontId="18" fillId="0" borderId="0" xfId="4" applyNumberFormat="1" applyFont="1" applyFill="1" applyAlignment="1" applyProtection="1">
      <alignment horizontal="center" vertical="center"/>
      <protection hidden="1"/>
    </xf>
    <xf numFmtId="0" fontId="24" fillId="0" borderId="0" xfId="4" applyFont="1" applyAlignment="1">
      <alignment horizontal="center" vertical="center" wrapText="1"/>
    </xf>
    <xf numFmtId="0" fontId="4" fillId="0" borderId="0" xfId="4" applyFont="1" applyAlignment="1">
      <alignment vertical="center" wrapText="1"/>
    </xf>
    <xf numFmtId="0" fontId="17" fillId="0" borderId="0" xfId="4" applyFont="1" applyAlignment="1">
      <alignment horizontal="center" vertical="center"/>
    </xf>
    <xf numFmtId="0" fontId="18" fillId="0" borderId="0" xfId="4" applyFont="1" applyFill="1" applyAlignment="1">
      <alignment horizontal="center" vertical="center"/>
    </xf>
    <xf numFmtId="0" fontId="27" fillId="0" borderId="0" xfId="4" applyFont="1" applyAlignment="1">
      <alignment horizontal="center" vertical="center" wrapText="1"/>
    </xf>
    <xf numFmtId="14" fontId="17" fillId="0" borderId="0" xfId="3" applyNumberFormat="1" applyFont="1" applyBorder="1" applyAlignment="1" applyProtection="1">
      <alignment horizontal="center" vertical="center" wrapText="1"/>
    </xf>
    <xf numFmtId="3" fontId="17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4" applyFont="1" applyFill="1" applyAlignment="1" applyProtection="1">
      <alignment horizontal="center" vertical="center"/>
      <protection hidden="1"/>
    </xf>
    <xf numFmtId="0" fontId="22" fillId="0" borderId="0" xfId="4" applyFont="1" applyAlignment="1">
      <alignment horizontal="center" vertical="center" wrapText="1"/>
    </xf>
    <xf numFmtId="0" fontId="28" fillId="0" borderId="0" xfId="4" applyFont="1" applyAlignment="1">
      <alignment vertical="center" wrapText="1"/>
    </xf>
    <xf numFmtId="0" fontId="29" fillId="0" borderId="0" xfId="4" applyFont="1" applyFill="1" applyAlignment="1">
      <alignment horizontal="center" vertical="center"/>
    </xf>
    <xf numFmtId="0" fontId="30" fillId="0" borderId="0" xfId="4" applyFont="1" applyFill="1" applyAlignment="1">
      <alignment horizontal="center" vertical="center"/>
    </xf>
    <xf numFmtId="0" fontId="25" fillId="0" borderId="0" xfId="4" applyFont="1" applyFill="1" applyAlignment="1">
      <alignment vertical="center" wrapText="1"/>
    </xf>
    <xf numFmtId="0" fontId="25" fillId="0" borderId="0" xfId="4" applyFont="1" applyFill="1" applyAlignment="1">
      <alignment vertical="center"/>
    </xf>
    <xf numFmtId="3" fontId="31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4" applyFont="1" applyFill="1" applyAlignment="1" applyProtection="1">
      <alignment vertical="center" wrapText="1"/>
    </xf>
    <xf numFmtId="0" fontId="18" fillId="0" borderId="0" xfId="4" applyFont="1" applyFill="1" applyAlignment="1">
      <alignment vertical="center"/>
    </xf>
    <xf numFmtId="0" fontId="4" fillId="0" borderId="0" xfId="4" applyFont="1" applyFill="1" applyAlignment="1">
      <alignment vertical="center" wrapText="1"/>
    </xf>
    <xf numFmtId="0" fontId="30" fillId="0" borderId="0" xfId="4" applyFont="1" applyAlignment="1">
      <alignment horizontal="center" vertical="center"/>
    </xf>
    <xf numFmtId="0" fontId="26" fillId="0" borderId="0" xfId="5" applyFont="1" applyAlignment="1" applyProtection="1">
      <alignment vertical="center" wrapText="1"/>
    </xf>
    <xf numFmtId="0" fontId="18" fillId="0" borderId="0" xfId="5" applyFont="1" applyAlignment="1">
      <alignment vertical="center"/>
    </xf>
    <xf numFmtId="0" fontId="18" fillId="0" borderId="0" xfId="5" applyFont="1" applyAlignment="1" applyProtection="1">
      <alignment horizontal="center" vertical="center"/>
      <protection hidden="1"/>
    </xf>
    <xf numFmtId="0" fontId="18" fillId="0" borderId="0" xfId="5" applyFont="1" applyFill="1" applyAlignment="1" applyProtection="1">
      <alignment horizontal="center" vertical="center"/>
      <protection hidden="1"/>
    </xf>
    <xf numFmtId="0" fontId="4" fillId="0" borderId="0" xfId="5" applyFont="1" applyFill="1" applyAlignment="1">
      <alignment vertical="center" wrapText="1"/>
    </xf>
    <xf numFmtId="0" fontId="30" fillId="0" borderId="0" xfId="5" applyFont="1" applyFill="1" applyAlignment="1">
      <alignment vertical="center" wrapText="1"/>
    </xf>
    <xf numFmtId="0" fontId="22" fillId="0" borderId="0" xfId="5" applyFont="1" applyAlignment="1">
      <alignment vertical="center" wrapText="1"/>
    </xf>
    <xf numFmtId="0" fontId="17" fillId="0" borderId="0" xfId="5" applyFont="1" applyAlignment="1">
      <alignment vertical="center"/>
    </xf>
    <xf numFmtId="0" fontId="33" fillId="0" borderId="0" xfId="5" applyFont="1" applyAlignment="1">
      <alignment vertical="center" wrapText="1"/>
    </xf>
    <xf numFmtId="0" fontId="25" fillId="0" borderId="0" xfId="4" applyFont="1" applyAlignment="1">
      <alignment vertical="center"/>
    </xf>
    <xf numFmtId="3" fontId="31" fillId="0" borderId="11" xfId="4" applyNumberFormat="1" applyFont="1" applyFill="1" applyBorder="1" applyAlignment="1" applyProtection="1">
      <alignment horizontal="center" vertical="center" wrapText="1"/>
    </xf>
    <xf numFmtId="0" fontId="31" fillId="0" borderId="0" xfId="4" applyFont="1" applyAlignment="1">
      <alignment horizontal="center" vertical="center"/>
    </xf>
    <xf numFmtId="3" fontId="17" fillId="0" borderId="10" xfId="4" applyNumberFormat="1" applyFont="1" applyBorder="1" applyAlignment="1" applyProtection="1">
      <alignment horizontal="center" vertical="center" wrapText="1"/>
      <protection locked="0"/>
    </xf>
    <xf numFmtId="0" fontId="32" fillId="0" borderId="0" xfId="4" applyFont="1" applyAlignment="1" applyProtection="1">
      <alignment vertical="center" wrapText="1"/>
    </xf>
    <xf numFmtId="3" fontId="31" fillId="0" borderId="10" xfId="4" applyNumberFormat="1" applyFont="1" applyBorder="1" applyAlignment="1" applyProtection="1">
      <alignment horizontal="center" vertical="center" wrapText="1"/>
      <protection locked="0"/>
    </xf>
    <xf numFmtId="0" fontId="29" fillId="0" borderId="0" xfId="4" applyFont="1" applyAlignment="1">
      <alignment horizontal="center" vertical="center"/>
    </xf>
    <xf numFmtId="0" fontId="17" fillId="0" borderId="10" xfId="4" applyFont="1" applyBorder="1" applyAlignment="1" applyProtection="1">
      <alignment horizontal="center" vertical="center" wrapText="1"/>
      <protection locked="0"/>
    </xf>
    <xf numFmtId="0" fontId="34" fillId="0" borderId="0" xfId="4" applyFont="1" applyAlignment="1">
      <alignment vertical="center"/>
    </xf>
    <xf numFmtId="0" fontId="35" fillId="0" borderId="10" xfId="4" applyFont="1" applyBorder="1" applyAlignment="1" applyProtection="1">
      <alignment horizontal="center" vertical="center" wrapText="1"/>
      <protection locked="0"/>
    </xf>
    <xf numFmtId="0" fontId="36" fillId="0" borderId="0" xfId="4" applyFont="1" applyAlignment="1" applyProtection="1">
      <alignment vertical="center" wrapText="1"/>
    </xf>
    <xf numFmtId="0" fontId="25" fillId="0" borderId="0" xfId="4" applyFont="1" applyAlignment="1" applyProtection="1">
      <alignment horizontal="center" vertical="center"/>
      <protection hidden="1"/>
    </xf>
    <xf numFmtId="0" fontId="34" fillId="0" borderId="0" xfId="4" applyFont="1" applyFill="1" applyAlignment="1" applyProtection="1">
      <alignment horizontal="center" vertical="center"/>
      <protection hidden="1"/>
    </xf>
    <xf numFmtId="0" fontId="7" fillId="0" borderId="0" xfId="4" applyFont="1" applyAlignment="1" applyProtection="1">
      <alignment vertical="center" wrapText="1"/>
    </xf>
    <xf numFmtId="0" fontId="25" fillId="0" borderId="0" xfId="4" applyFont="1" applyFill="1" applyAlignment="1" applyProtection="1">
      <alignment horizontal="center" vertical="center"/>
      <protection hidden="1"/>
    </xf>
    <xf numFmtId="10" fontId="17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4" applyFont="1" applyAlignment="1">
      <alignment wrapText="1"/>
    </xf>
    <xf numFmtId="0" fontId="22" fillId="0" borderId="0" xfId="4" applyFont="1" applyBorder="1" applyAlignment="1">
      <alignment vertical="center"/>
    </xf>
    <xf numFmtId="49" fontId="18" fillId="0" borderId="12" xfId="4" applyNumberFormat="1" applyFont="1" applyBorder="1" applyAlignment="1" applyProtection="1">
      <alignment horizontal="center" vertical="center" wrapText="1"/>
      <protection locked="0"/>
    </xf>
    <xf numFmtId="49" fontId="18" fillId="0" borderId="11" xfId="4" applyNumberFormat="1" applyFont="1" applyBorder="1" applyAlignment="1" applyProtection="1">
      <alignment horizontal="center" vertical="center" wrapText="1"/>
      <protection locked="0"/>
    </xf>
    <xf numFmtId="49" fontId="18" fillId="0" borderId="13" xfId="4" applyNumberFormat="1" applyFont="1" applyBorder="1" applyAlignment="1" applyProtection="1">
      <alignment horizontal="center" vertical="center" wrapText="1"/>
      <protection locked="0"/>
    </xf>
    <xf numFmtId="0" fontId="26" fillId="0" borderId="0" xfId="4" applyFont="1" applyAlignment="1">
      <alignment vertical="center" wrapText="1"/>
    </xf>
    <xf numFmtId="0" fontId="18" fillId="0" borderId="0" xfId="3" applyFont="1" applyAlignment="1">
      <alignment horizontal="center" vertical="center"/>
    </xf>
    <xf numFmtId="0" fontId="27" fillId="0" borderId="0" xfId="5" applyFont="1"/>
    <xf numFmtId="0" fontId="18" fillId="0" borderId="0" xfId="5" applyFont="1"/>
    <xf numFmtId="0" fontId="17" fillId="0" borderId="0" xfId="5" applyFont="1"/>
    <xf numFmtId="0" fontId="37" fillId="0" borderId="0" xfId="5" applyFont="1" applyAlignment="1">
      <alignment wrapText="1"/>
    </xf>
    <xf numFmtId="0" fontId="27" fillId="0" borderId="0" xfId="4" applyFont="1"/>
    <xf numFmtId="0" fontId="17" fillId="0" borderId="0" xfId="4" applyFont="1"/>
    <xf numFmtId="0" fontId="38" fillId="0" borderId="0" xfId="3" applyFont="1" applyBorder="1" applyAlignment="1" applyProtection="1">
      <alignment horizontal="left" vertical="top"/>
    </xf>
    <xf numFmtId="165" fontId="30" fillId="0" borderId="0" xfId="3" applyNumberFormat="1" applyFont="1" applyBorder="1" applyProtection="1"/>
    <xf numFmtId="0" fontId="30" fillId="0" borderId="0" xfId="3" applyFont="1" applyProtection="1"/>
    <xf numFmtId="0" fontId="25" fillId="0" borderId="0" xfId="3" applyFont="1" applyBorder="1" applyAlignment="1" applyProtection="1">
      <alignment horizontal="center" vertical="center"/>
    </xf>
    <xf numFmtId="0" fontId="30" fillId="0" borderId="0" xfId="3" applyFont="1" applyAlignment="1" applyProtection="1">
      <alignment horizontal="center" vertical="center"/>
    </xf>
    <xf numFmtId="0" fontId="30" fillId="0" borderId="0" xfId="3" applyFont="1" applyAlignment="1" applyProtection="1">
      <alignment vertical="center"/>
    </xf>
    <xf numFmtId="0" fontId="30" fillId="0" borderId="0" xfId="3" applyFont="1" applyAlignment="1" applyProtection="1">
      <alignment horizontal="center"/>
    </xf>
    <xf numFmtId="0" fontId="5" fillId="0" borderId="0" xfId="3"/>
    <xf numFmtId="0" fontId="39" fillId="0" borderId="0" xfId="3" applyFont="1" applyBorder="1" applyAlignment="1" applyProtection="1">
      <alignment horizontal="left" vertical="center"/>
    </xf>
    <xf numFmtId="0" fontId="40" fillId="0" borderId="0" xfId="3" applyFont="1" applyFill="1" applyProtection="1"/>
    <xf numFmtId="0" fontId="41" fillId="0" borderId="14" xfId="3" applyFont="1" applyFill="1" applyBorder="1" applyAlignment="1" applyProtection="1">
      <alignment horizontal="centerContinuous" vertical="center"/>
    </xf>
    <xf numFmtId="0" fontId="30" fillId="0" borderId="15" xfId="3" applyFont="1" applyFill="1" applyBorder="1" applyAlignment="1" applyProtection="1">
      <alignment horizontal="centerContinuous"/>
    </xf>
    <xf numFmtId="0" fontId="30" fillId="0" borderId="16" xfId="3" applyFont="1" applyBorder="1" applyAlignment="1" applyProtection="1">
      <alignment horizontal="centerContinuous" vertical="center"/>
    </xf>
    <xf numFmtId="0" fontId="30" fillId="5" borderId="17" xfId="3" applyFont="1" applyFill="1" applyBorder="1" applyProtection="1"/>
    <xf numFmtId="0" fontId="30" fillId="0" borderId="15" xfId="3" applyFont="1" applyBorder="1" applyAlignment="1" applyProtection="1">
      <alignment horizontal="centerContinuous" vertical="center"/>
    </xf>
    <xf numFmtId="0" fontId="30" fillId="0" borderId="16" xfId="3" applyFont="1" applyFill="1" applyBorder="1" applyAlignment="1" applyProtection="1">
      <alignment horizontal="centerContinuous" vertical="center"/>
    </xf>
    <xf numFmtId="0" fontId="6" fillId="0" borderId="2" xfId="3" applyFont="1" applyFill="1" applyBorder="1" applyAlignment="1" applyProtection="1">
      <alignment horizontal="center" vertical="center" wrapText="1"/>
    </xf>
    <xf numFmtId="0" fontId="25" fillId="0" borderId="0" xfId="3" applyFont="1" applyFill="1" applyBorder="1" applyAlignment="1" applyProtection="1">
      <alignment horizontal="center" vertical="center" wrapText="1"/>
    </xf>
    <xf numFmtId="0" fontId="30" fillId="0" borderId="18" xfId="3" applyFont="1" applyFill="1" applyBorder="1" applyAlignment="1" applyProtection="1">
      <alignment horizontal="centerContinuous"/>
    </xf>
    <xf numFmtId="0" fontId="43" fillId="0" borderId="10" xfId="3" applyFont="1" applyFill="1" applyBorder="1" applyAlignment="1" applyProtection="1">
      <alignment horizontal="center"/>
    </xf>
    <xf numFmtId="0" fontId="30" fillId="0" borderId="10" xfId="3" applyFont="1" applyFill="1" applyBorder="1" applyAlignment="1" applyProtection="1">
      <alignment horizontal="centerContinuous"/>
    </xf>
    <xf numFmtId="0" fontId="44" fillId="5" borderId="17" xfId="3" applyFont="1" applyFill="1" applyBorder="1" applyAlignment="1" applyProtection="1">
      <alignment horizontal="center" vertical="center" wrapText="1"/>
    </xf>
    <xf numFmtId="0" fontId="43" fillId="0" borderId="12" xfId="3" applyFont="1" applyFill="1" applyBorder="1" applyAlignment="1" applyProtection="1">
      <alignment horizontal="center"/>
    </xf>
    <xf numFmtId="0" fontId="30" fillId="0" borderId="19" xfId="3" applyFont="1" applyFill="1" applyBorder="1" applyAlignment="1" applyProtection="1">
      <alignment horizontal="centerContinuous"/>
    </xf>
    <xf numFmtId="0" fontId="7" fillId="0" borderId="5" xfId="3" applyFont="1" applyBorder="1" applyAlignment="1" applyProtection="1">
      <alignment horizontal="center" vertical="center" wrapText="1"/>
    </xf>
    <xf numFmtId="0" fontId="7" fillId="0" borderId="20" xfId="3" applyFont="1" applyFill="1" applyBorder="1" applyAlignment="1" applyProtection="1">
      <alignment horizontal="left"/>
    </xf>
    <xf numFmtId="0" fontId="41" fillId="0" borderId="1" xfId="3" applyFont="1" applyFill="1" applyBorder="1" applyAlignment="1" applyProtection="1">
      <alignment horizontal="left" wrapText="1"/>
    </xf>
    <xf numFmtId="0" fontId="41" fillId="0" borderId="21" xfId="3" applyFont="1" applyFill="1" applyBorder="1" applyAlignment="1" applyProtection="1">
      <alignment horizontal="left"/>
    </xf>
    <xf numFmtId="0" fontId="41" fillId="0" borderId="21" xfId="3" applyFont="1" applyFill="1" applyBorder="1" applyAlignment="1" applyProtection="1">
      <alignment horizontal="left" wrapText="1"/>
    </xf>
    <xf numFmtId="0" fontId="7" fillId="0" borderId="17" xfId="3" applyFont="1" applyBorder="1" applyAlignment="1" applyProtection="1">
      <alignment horizontal="center" vertical="center" wrapText="1"/>
    </xf>
    <xf numFmtId="0" fontId="14" fillId="0" borderId="0" xfId="4" applyFont="1" applyAlignment="1" applyProtection="1">
      <alignment horizontal="centerContinuous" vertical="center"/>
      <protection hidden="1"/>
    </xf>
    <xf numFmtId="0" fontId="25" fillId="0" borderId="0" xfId="3" applyFont="1" applyFill="1" applyBorder="1" applyAlignment="1" applyProtection="1">
      <alignment horizontal="centerContinuous" vertical="center"/>
    </xf>
    <xf numFmtId="0" fontId="30" fillId="0" borderId="0" xfId="3" applyFont="1" applyAlignment="1" applyProtection="1">
      <alignment horizontal="centerContinuous" vertical="center"/>
    </xf>
    <xf numFmtId="0" fontId="45" fillId="0" borderId="22" xfId="3" applyFont="1" applyFill="1" applyBorder="1" applyAlignment="1" applyProtection="1">
      <alignment horizontal="left" vertical="top"/>
    </xf>
    <xf numFmtId="0" fontId="41" fillId="0" borderId="8" xfId="3" applyFont="1" applyFill="1" applyBorder="1" applyAlignment="1" applyProtection="1">
      <alignment horizontal="left" wrapText="1"/>
    </xf>
    <xf numFmtId="0" fontId="41" fillId="0" borderId="9" xfId="3" applyFont="1" applyFill="1" applyBorder="1" applyAlignment="1" applyProtection="1">
      <alignment horizontal="left"/>
    </xf>
    <xf numFmtId="0" fontId="41" fillId="0" borderId="9" xfId="3" applyFont="1" applyFill="1" applyBorder="1" applyAlignment="1" applyProtection="1">
      <alignment horizontal="left" wrapText="1"/>
    </xf>
    <xf numFmtId="0" fontId="30" fillId="0" borderId="18" xfId="3" applyFont="1" applyFill="1" applyBorder="1" applyAlignment="1" applyProtection="1">
      <alignment horizontal="left"/>
    </xf>
    <xf numFmtId="0" fontId="30" fillId="0" borderId="10" xfId="4" applyFont="1" applyFill="1" applyBorder="1" applyAlignment="1" applyProtection="1">
      <alignment horizontal="center"/>
    </xf>
    <xf numFmtId="3" fontId="30" fillId="0" borderId="19" xfId="3" applyNumberFormat="1" applyFont="1" applyFill="1" applyBorder="1" applyAlignment="1" applyProtection="1">
      <protection locked="0"/>
    </xf>
    <xf numFmtId="0" fontId="25" fillId="0" borderId="0" xfId="3" applyFont="1" applyFill="1" applyBorder="1" applyAlignment="1" applyProtection="1">
      <alignment horizontal="center" vertical="center"/>
    </xf>
    <xf numFmtId="0" fontId="25" fillId="0" borderId="0" xfId="3" applyFont="1" applyAlignment="1" applyProtection="1">
      <alignment horizontal="center" vertical="center"/>
    </xf>
    <xf numFmtId="3" fontId="25" fillId="0" borderId="0" xfId="3" applyNumberFormat="1" applyFont="1" applyAlignment="1" applyProtection="1">
      <alignment vertical="center"/>
    </xf>
    <xf numFmtId="3" fontId="25" fillId="0" borderId="0" xfId="3" applyNumberFormat="1" applyFont="1" applyAlignment="1" applyProtection="1">
      <alignment horizontal="center" vertical="center"/>
    </xf>
    <xf numFmtId="3" fontId="30" fillId="0" borderId="19" xfId="3" applyNumberFormat="1" applyFont="1" applyBorder="1" applyAlignment="1" applyProtection="1">
      <protection locked="0"/>
    </xf>
    <xf numFmtId="0" fontId="30" fillId="0" borderId="10" xfId="3" applyFont="1" applyFill="1" applyBorder="1" applyAlignment="1" applyProtection="1">
      <alignment horizontal="center"/>
    </xf>
    <xf numFmtId="0" fontId="7" fillId="0" borderId="6" xfId="3" applyFont="1" applyBorder="1" applyAlignment="1" applyProtection="1">
      <alignment horizontal="center" vertical="center" wrapText="1"/>
    </xf>
    <xf numFmtId="0" fontId="18" fillId="0" borderId="17" xfId="4" applyFont="1" applyBorder="1" applyAlignment="1">
      <alignment wrapText="1"/>
    </xf>
    <xf numFmtId="0" fontId="30" fillId="0" borderId="12" xfId="3" applyFont="1" applyFill="1" applyBorder="1" applyAlignment="1" applyProtection="1">
      <alignment horizontal="center"/>
    </xf>
    <xf numFmtId="0" fontId="18" fillId="0" borderId="6" xfId="4" applyFont="1" applyBorder="1" applyAlignment="1">
      <alignment wrapText="1"/>
    </xf>
    <xf numFmtId="0" fontId="47" fillId="0" borderId="0" xfId="3" applyFont="1" applyBorder="1" applyAlignment="1" applyProtection="1">
      <alignment vertical="center" wrapText="1"/>
    </xf>
    <xf numFmtId="0" fontId="48" fillId="0" borderId="23" xfId="3" applyFont="1" applyFill="1" applyBorder="1" applyAlignment="1" applyProtection="1">
      <alignment horizontal="right"/>
    </xf>
    <xf numFmtId="0" fontId="29" fillId="0" borderId="24" xfId="3" applyFont="1" applyFill="1" applyBorder="1" applyAlignment="1" applyProtection="1"/>
    <xf numFmtId="166" fontId="48" fillId="0" borderId="25" xfId="3" applyNumberFormat="1" applyFont="1" applyFill="1" applyBorder="1" applyAlignment="1" applyProtection="1">
      <alignment vertical="center"/>
    </xf>
    <xf numFmtId="0" fontId="30" fillId="0" borderId="26" xfId="3" applyFont="1" applyFill="1" applyBorder="1" applyProtection="1"/>
    <xf numFmtId="0" fontId="25" fillId="0" borderId="0" xfId="3" applyFont="1" applyAlignment="1" applyProtection="1">
      <alignment vertical="center"/>
    </xf>
    <xf numFmtId="0" fontId="45" fillId="0" borderId="27" xfId="3" applyFont="1" applyFill="1" applyBorder="1" applyAlignment="1" applyProtection="1">
      <alignment horizontal="left"/>
    </xf>
    <xf numFmtId="0" fontId="45" fillId="0" borderId="15" xfId="3" applyFont="1" applyFill="1" applyBorder="1" applyAlignment="1" applyProtection="1">
      <alignment horizontal="left"/>
    </xf>
    <xf numFmtId="0" fontId="45" fillId="0" borderId="16" xfId="3" applyFont="1" applyFill="1" applyBorder="1" applyAlignment="1" applyProtection="1">
      <alignment horizontal="left"/>
    </xf>
    <xf numFmtId="0" fontId="30" fillId="0" borderId="0" xfId="3" applyFont="1" applyFill="1" applyProtection="1"/>
    <xf numFmtId="0" fontId="30" fillId="0" borderId="28" xfId="4" applyFont="1" applyFill="1" applyBorder="1" applyAlignment="1" applyProtection="1">
      <alignment horizontal="center"/>
    </xf>
    <xf numFmtId="3" fontId="30" fillId="0" borderId="29" xfId="3" applyNumberFormat="1" applyFont="1" applyBorder="1" applyAlignment="1" applyProtection="1">
      <protection locked="0"/>
    </xf>
    <xf numFmtId="0" fontId="30" fillId="0" borderId="0" xfId="3" applyFont="1" applyBorder="1" applyProtection="1"/>
    <xf numFmtId="0" fontId="45" fillId="0" borderId="0" xfId="3" applyFont="1" applyFill="1" applyBorder="1" applyAlignment="1" applyProtection="1">
      <alignment horizontal="right"/>
    </xf>
    <xf numFmtId="0" fontId="30" fillId="0" borderId="18" xfId="6" applyFont="1" applyFill="1" applyBorder="1" applyAlignment="1" applyProtection="1">
      <alignment horizontal="left"/>
    </xf>
    <xf numFmtId="0" fontId="30" fillId="0" borderId="10" xfId="6" applyFont="1" applyFill="1" applyBorder="1" applyAlignment="1" applyProtection="1">
      <alignment horizontal="center"/>
    </xf>
    <xf numFmtId="0" fontId="48" fillId="0" borderId="23" xfId="3" applyFont="1" applyFill="1" applyBorder="1" applyAlignment="1" applyProtection="1">
      <alignment horizontal="left" vertical="center"/>
    </xf>
    <xf numFmtId="0" fontId="39" fillId="0" borderId="30" xfId="3" applyFont="1" applyFill="1" applyBorder="1" applyAlignment="1" applyProtection="1">
      <alignment horizontal="right"/>
    </xf>
    <xf numFmtId="0" fontId="39" fillId="0" borderId="31" xfId="3" applyFont="1" applyFill="1" applyBorder="1" applyAlignment="1" applyProtection="1"/>
    <xf numFmtId="166" fontId="39" fillId="0" borderId="32" xfId="3" applyNumberFormat="1" applyFont="1" applyFill="1" applyBorder="1" applyAlignment="1" applyProtection="1">
      <alignment vertical="center"/>
    </xf>
    <xf numFmtId="0" fontId="41" fillId="0" borderId="20" xfId="3" applyFont="1" applyFill="1" applyBorder="1" applyAlignment="1" applyProtection="1">
      <alignment horizontal="left"/>
    </xf>
    <xf numFmtId="0" fontId="45" fillId="0" borderId="0" xfId="3" applyFont="1" applyFill="1" applyBorder="1" applyAlignment="1" applyProtection="1">
      <alignment horizontal="center"/>
    </xf>
    <xf numFmtId="3" fontId="4" fillId="0" borderId="4" xfId="3" applyNumberFormat="1" applyFont="1" applyBorder="1" applyAlignment="1" applyProtection="1"/>
    <xf numFmtId="0" fontId="30" fillId="0" borderId="33" xfId="3" applyFont="1" applyFill="1" applyBorder="1" applyAlignment="1" applyProtection="1">
      <alignment horizontal="left"/>
    </xf>
    <xf numFmtId="0" fontId="43" fillId="0" borderId="23" xfId="3" applyFont="1" applyFill="1" applyBorder="1" applyAlignment="1" applyProtection="1">
      <alignment horizontal="left" vertical="center"/>
    </xf>
    <xf numFmtId="0" fontId="43" fillId="0" borderId="0" xfId="3" applyFont="1" applyFill="1" applyBorder="1" applyAlignment="1" applyProtection="1">
      <alignment horizontal="center"/>
    </xf>
    <xf numFmtId="166" fontId="43" fillId="0" borderId="25" xfId="3" applyNumberFormat="1" applyFont="1" applyFill="1" applyBorder="1" applyAlignment="1" applyProtection="1">
      <alignment vertical="center"/>
    </xf>
    <xf numFmtId="0" fontId="49" fillId="0" borderId="30" xfId="3" applyFont="1" applyFill="1" applyBorder="1" applyAlignment="1" applyProtection="1">
      <alignment horizontal="right"/>
    </xf>
    <xf numFmtId="0" fontId="49" fillId="0" borderId="31" xfId="3" applyFont="1" applyBorder="1" applyAlignment="1" applyProtection="1">
      <alignment horizontal="center" vertical="center"/>
    </xf>
    <xf numFmtId="166" fontId="49" fillId="0" borderId="32" xfId="3" applyNumberFormat="1" applyFont="1" applyFill="1" applyBorder="1" applyAlignment="1" applyProtection="1">
      <alignment vertical="center"/>
    </xf>
    <xf numFmtId="3" fontId="30" fillId="0" borderId="4" xfId="3" applyNumberFormat="1" applyFont="1" applyBorder="1" applyAlignment="1" applyProtection="1"/>
    <xf numFmtId="0" fontId="30" fillId="0" borderId="20" xfId="3" applyFont="1" applyFill="1" applyBorder="1" applyAlignment="1" applyProtection="1">
      <alignment horizontal="left"/>
    </xf>
    <xf numFmtId="0" fontId="48" fillId="0" borderId="0" xfId="3" applyFont="1" applyFill="1" applyBorder="1" applyAlignment="1" applyProtection="1">
      <alignment horizontal="center"/>
    </xf>
    <xf numFmtId="0" fontId="39" fillId="0" borderId="31" xfId="3" applyFont="1" applyBorder="1" applyAlignment="1" applyProtection="1">
      <alignment horizontal="center" vertical="center"/>
    </xf>
    <xf numFmtId="0" fontId="30" fillId="0" borderId="12" xfId="4" applyFont="1" applyFill="1" applyBorder="1" applyAlignment="1" applyProtection="1">
      <alignment horizontal="center"/>
    </xf>
    <xf numFmtId="0" fontId="39" fillId="0" borderId="34" xfId="3" applyFont="1" applyFill="1" applyBorder="1" applyAlignment="1" applyProtection="1"/>
    <xf numFmtId="166" fontId="39" fillId="0" borderId="35" xfId="3" applyNumberFormat="1" applyFont="1" applyFill="1" applyBorder="1" applyAlignment="1" applyProtection="1">
      <alignment vertical="center"/>
    </xf>
    <xf numFmtId="0" fontId="4" fillId="0" borderId="0" xfId="3" applyFont="1" applyProtection="1"/>
    <xf numFmtId="3" fontId="30" fillId="0" borderId="36" xfId="3" applyNumberFormat="1" applyFont="1" applyFill="1" applyBorder="1" applyAlignment="1" applyProtection="1">
      <protection locked="0"/>
    </xf>
    <xf numFmtId="166" fontId="50" fillId="0" borderId="25" xfId="3" applyNumberFormat="1" applyFont="1" applyFill="1" applyBorder="1" applyAlignment="1" applyProtection="1">
      <alignment vertical="center"/>
    </xf>
    <xf numFmtId="0" fontId="30" fillId="0" borderId="0" xfId="3" applyFont="1" applyFill="1" applyBorder="1" applyAlignment="1" applyProtection="1">
      <alignment horizontal="left"/>
    </xf>
    <xf numFmtId="0" fontId="4" fillId="0" borderId="15" xfId="3" applyFont="1" applyFill="1" applyBorder="1" applyAlignment="1" applyProtection="1">
      <alignment horizontal="left"/>
    </xf>
    <xf numFmtId="0" fontId="4" fillId="5" borderId="17" xfId="3" applyFont="1" applyFill="1" applyBorder="1" applyProtection="1"/>
    <xf numFmtId="0" fontId="30" fillId="0" borderId="4" xfId="3" applyFont="1" applyBorder="1" applyProtection="1"/>
    <xf numFmtId="0" fontId="25" fillId="0" borderId="0" xfId="3" applyFont="1" applyFill="1" applyAlignment="1" applyProtection="1">
      <alignment horizontal="center" vertical="center"/>
    </xf>
    <xf numFmtId="0" fontId="30" fillId="0" borderId="37" xfId="3" applyFont="1" applyFill="1" applyBorder="1" applyAlignment="1" applyProtection="1">
      <alignment horizontal="left"/>
    </xf>
    <xf numFmtId="0" fontId="30" fillId="0" borderId="38" xfId="3" applyFont="1" applyBorder="1" applyProtection="1"/>
    <xf numFmtId="0" fontId="41" fillId="0" borderId="30" xfId="3" applyFont="1" applyFill="1" applyBorder="1" applyAlignment="1" applyProtection="1">
      <alignment horizontal="center" vertical="center"/>
    </xf>
    <xf numFmtId="0" fontId="41" fillId="0" borderId="31" xfId="3" applyFont="1" applyFill="1" applyBorder="1" applyAlignment="1" applyProtection="1">
      <alignment horizontal="center" vertical="center"/>
    </xf>
    <xf numFmtId="166" fontId="41" fillId="0" borderId="39" xfId="3" applyNumberFormat="1" applyFont="1" applyFill="1" applyBorder="1" applyAlignment="1" applyProtection="1">
      <alignment vertical="center"/>
    </xf>
    <xf numFmtId="0" fontId="41" fillId="0" borderId="40" xfId="3" applyFont="1" applyFill="1" applyBorder="1" applyAlignment="1" applyProtection="1">
      <alignment horizontal="center" vertical="center"/>
    </xf>
    <xf numFmtId="0" fontId="41" fillId="0" borderId="31" xfId="3" applyFont="1" applyBorder="1" applyAlignment="1" applyProtection="1">
      <alignment horizontal="center" vertical="center"/>
    </xf>
    <xf numFmtId="166" fontId="41" fillId="0" borderId="32" xfId="3" applyNumberFormat="1" applyFont="1" applyFill="1" applyBorder="1" applyAlignment="1" applyProtection="1">
      <alignment vertical="center"/>
    </xf>
    <xf numFmtId="0" fontId="30" fillId="0" borderId="41" xfId="3" applyFont="1" applyBorder="1" applyProtection="1"/>
  </cellXfs>
  <cellStyles count="7">
    <cellStyle name="Normale" xfId="0" builtinId="0"/>
    <cellStyle name="Normale 2" xfId="3"/>
    <cellStyle name="Normale 3" xfId="4"/>
    <cellStyle name="Normale 4" xfId="5"/>
    <cellStyle name="Normale 4 2" xfId="6"/>
    <cellStyle name="Normale_modello si2 raln_MODIFICATO_ALESSIO" xfId="2"/>
    <cellStyle name="Normale_PRINFEL98_modello si2 raln_MODIFICATO_ALESSI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5</xdr:col>
      <xdr:colOff>1</xdr:colOff>
      <xdr:row>3</xdr:row>
      <xdr:rowOff>0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1" y="502920"/>
          <a:ext cx="8862060" cy="5334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ctr" anchorCtr="0" upright="1"/>
        <a:lstStyle/>
        <a:p>
          <a:pPr algn="l" rtl="0">
            <a:defRPr sz="1000"/>
          </a:pPr>
          <a:r>
            <a:rPr lang="it-IT" sz="1600" b="1" i="0" strike="noStrike">
              <a:solidFill>
                <a:srgbClr val="000000"/>
              </a:solidFill>
              <a:latin typeface="Arial"/>
              <a:cs typeface="Arial"/>
            </a:rPr>
            <a:t>Tabella </a:t>
          </a:r>
          <a:r>
            <a:rPr lang="it-IT" sz="16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15 </a:t>
          </a:r>
          <a:r>
            <a:rPr lang="it-IT" sz="16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600" b="0" i="0">
              <a:latin typeface="Arial" pitchFamily="34" charset="0"/>
              <a:ea typeface="+mn-ea"/>
              <a:cs typeface="Arial" pitchFamily="34" charset="0"/>
            </a:rPr>
            <a:t>Fondi</a:t>
          </a:r>
          <a:r>
            <a:rPr lang="it-IT" sz="1600" b="0" i="0" baseline="0">
              <a:latin typeface="Arial" pitchFamily="34" charset="0"/>
              <a:ea typeface="+mn-ea"/>
              <a:cs typeface="Arial" pitchFamily="34" charset="0"/>
            </a:rPr>
            <a:t> per il trattamento accessorio	</a:t>
          </a:r>
          <a:r>
            <a:rPr lang="it-IT" sz="1600" b="1" i="0" strike="noStrike">
              <a:solidFill>
                <a:srgbClr val="000000"/>
              </a:solidFill>
              <a:latin typeface="Arial"/>
              <a:cs typeface="Arial"/>
            </a:rPr>
            <a:t>Macrocategoria: PERSONALE</a:t>
          </a:r>
          <a:r>
            <a:rPr lang="it-IT" sz="1600" b="1" i="0" strike="noStrike" baseline="0">
              <a:solidFill>
                <a:srgbClr val="000000"/>
              </a:solidFill>
              <a:latin typeface="Arial"/>
              <a:cs typeface="Arial"/>
            </a:rPr>
            <a:t> NON </a:t>
          </a:r>
          <a:r>
            <a:rPr lang="it-IT" sz="1600" b="1" i="0" strike="noStrike">
              <a:solidFill>
                <a:srgbClr val="000000"/>
              </a:solidFill>
              <a:latin typeface="Arial"/>
              <a:cs typeface="Arial"/>
            </a:rPr>
            <a:t>DIRIGENTE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Area_Interscambio/EX_Intersettore_Comunicazione/VARIE/conto%20annuale/2020/RALN_REGIONI-E-AUT_LOC_-CCNL-NAZ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areacomune\IGOP\Users\giovanni.crescenzi\AppData\Local\Microsoft\Windows\Temporary%20Internet%20Files\Content.Outlook\FEDXD73J\2017-04-20_RALN_Gianluca%20-%20excel%20vecch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Foglio1"/>
      <sheetName val="t12"/>
      <sheetName val="t13"/>
      <sheetName val="t14"/>
      <sheetName val="t15(1)"/>
      <sheetName val="t15(2)"/>
      <sheetName val="t15(3)"/>
      <sheetName val="SICI(1)"/>
      <sheetName val="SICI(2)"/>
      <sheetName val="SICI(3)"/>
      <sheetName val="Tabella Riconciliazione"/>
      <sheetName val="Valori Medi"/>
      <sheetName val="Squadratura 2"/>
      <sheetName val="Squadratura 1"/>
      <sheetName val="Squadratura 3"/>
      <sheetName val="Squadratura 4"/>
      <sheetName val="Squadratura 6"/>
      <sheetName val="Squadratura 7"/>
      <sheetName val="Incongruenze 1 e 11"/>
      <sheetName val="Incongruenza 2"/>
      <sheetName val="Foglio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  <sheetName val="Incongruenza 15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REGIONI ED AUTONOMIE LOCALI - anno 2020</v>
          </cell>
          <cell r="L1">
            <v>2020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W8" t="str">
            <v>Dato</v>
          </cell>
        </row>
        <row r="9">
          <cell r="W9">
            <v>695973</v>
          </cell>
        </row>
        <row r="10">
          <cell r="W10">
            <v>116975</v>
          </cell>
        </row>
        <row r="11">
          <cell r="W11">
            <v>0</v>
          </cell>
        </row>
        <row r="12">
          <cell r="W12">
            <v>0</v>
          </cell>
        </row>
        <row r="13">
          <cell r="W13">
            <v>307508</v>
          </cell>
        </row>
        <row r="14">
          <cell r="W14">
            <v>461261</v>
          </cell>
        </row>
        <row r="15">
          <cell r="W15">
            <v>3621</v>
          </cell>
        </row>
        <row r="16">
          <cell r="W16">
            <v>79</v>
          </cell>
        </row>
        <row r="17">
          <cell r="W17">
            <v>71488</v>
          </cell>
        </row>
        <row r="18">
          <cell r="W18">
            <v>0</v>
          </cell>
        </row>
        <row r="19">
          <cell r="W19">
            <v>0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50491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6">
          <cell r="W36">
            <v>270267</v>
          </cell>
        </row>
        <row r="37">
          <cell r="W37">
            <v>54697</v>
          </cell>
        </row>
        <row r="38">
          <cell r="W38">
            <v>0</v>
          </cell>
        </row>
        <row r="43">
          <cell r="W43">
            <v>93089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</sheetData>
      <sheetData sheetId="25"/>
      <sheetData sheetId="26"/>
      <sheetData sheetId="27">
        <row r="13">
          <cell r="E13">
            <v>44007</v>
          </cell>
        </row>
        <row r="15">
          <cell r="E15">
            <v>44160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5(1)"/>
      <sheetName val="t15(2)"/>
      <sheetName val="SICI(1)"/>
      <sheetName val="SICI(2)"/>
      <sheetName val="t1"/>
      <sheetName val="t12"/>
      <sheetName val="Foglio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showGridLines="0" zoomScale="80" zoomScaleNormal="80" workbookViewId="0">
      <selection activeCell="E29" sqref="E29"/>
    </sheetView>
  </sheetViews>
  <sheetFormatPr defaultColWidth="7.21875" defaultRowHeight="15" x14ac:dyDescent="0.25"/>
  <cols>
    <col min="1" max="2" width="8.33203125" style="113" customWidth="1"/>
    <col min="3" max="3" width="140.5546875" style="42" customWidth="1"/>
    <col min="4" max="4" width="2.109375" style="42" customWidth="1"/>
    <col min="5" max="5" width="16.109375" style="114" customWidth="1"/>
    <col min="6" max="6" width="39.44140625" style="102" customWidth="1"/>
    <col min="7" max="10" width="9.33203125" style="42" customWidth="1"/>
    <col min="11" max="13" width="9.33203125" style="42" hidden="1" customWidth="1"/>
    <col min="14" max="14" width="11.44140625" style="42" hidden="1" customWidth="1"/>
    <col min="15" max="16" width="9.33203125" style="42" customWidth="1"/>
    <col min="17" max="16384" width="7.21875" style="42"/>
  </cols>
  <sheetData>
    <row r="1" spans="1:14" s="5" customFormat="1" ht="35.1" customHeight="1" thickBot="1" x14ac:dyDescent="0.35">
      <c r="A1" s="1"/>
      <c r="B1" s="1"/>
      <c r="C1" s="2"/>
      <c r="D1" s="3"/>
      <c r="E1" s="3"/>
      <c r="F1" s="4" t="s">
        <v>0</v>
      </c>
      <c r="H1" s="6" t="s">
        <v>1</v>
      </c>
    </row>
    <row r="2" spans="1:14" s="5" customFormat="1" ht="35.1" customHeight="1" x14ac:dyDescent="0.4">
      <c r="A2" s="7" t="s">
        <v>2</v>
      </c>
      <c r="B2" s="8"/>
      <c r="C2" s="9"/>
      <c r="D2" s="9"/>
      <c r="E2" s="10"/>
      <c r="F2" s="11" t="str">
        <f>IF(AND(ISBLANK($E$23),SUM('[1]t15(3)'!$W$1:$W$65536)&gt;0,$N$8&gt;0),"Attenzione: è necessario compilare la domanda LEG428 !!!","OK")</f>
        <v>OK</v>
      </c>
    </row>
    <row r="3" spans="1:14" s="16" customFormat="1" ht="35.1" customHeight="1" thickBot="1" x14ac:dyDescent="0.45">
      <c r="A3" s="7" t="s">
        <v>3</v>
      </c>
      <c r="B3" s="8"/>
      <c r="C3" s="12"/>
      <c r="D3" s="13"/>
      <c r="E3" s="14"/>
      <c r="F3" s="15"/>
      <c r="K3" s="17"/>
    </row>
    <row r="4" spans="1:14" s="24" customFormat="1" ht="35.1" customHeight="1" thickBot="1" x14ac:dyDescent="0.35">
      <c r="A4" s="18"/>
      <c r="B4" s="19"/>
      <c r="C4" s="20"/>
      <c r="D4" s="21"/>
      <c r="E4" s="22"/>
      <c r="F4" s="23" t="s">
        <v>4</v>
      </c>
    </row>
    <row r="5" spans="1:14" s="24" customFormat="1" ht="35.1" customHeight="1" x14ac:dyDescent="0.3">
      <c r="A5" s="25"/>
      <c r="B5" s="25"/>
      <c r="C5" s="26"/>
      <c r="D5" s="26"/>
      <c r="E5" s="27"/>
      <c r="F5" s="28" t="str">
        <f>IF(AND(ISBLANK(E13),ISBLANK(E15),ISBLANK(E17)),"OK",IF(AND(OR(ISBLANK(E13),YEAR(E13)&gt;[1]t1!L1-1),OR(ISBLANK(E15),YEAR(E15)&gt;[1]t1!L1-1),OR(ISBLANK(E17),YEAR(E17)&gt;[1]t1!L1-1)),"OK","Attenzione: almeno una data di certificazione è antececedente l'anno "&amp;[1]t1!L1&amp;", è necessario giustificare"))</f>
        <v>OK</v>
      </c>
    </row>
    <row r="6" spans="1:14" s="24" customFormat="1" ht="35.1" customHeight="1" thickBot="1" x14ac:dyDescent="0.35">
      <c r="A6" s="29" t="str">
        <f>[1]t1!$A$1</f>
        <v>REGIONI ED AUTONOMIE LOCALI - anno 2020</v>
      </c>
      <c r="B6" s="29"/>
      <c r="C6" s="30"/>
      <c r="D6" s="31"/>
      <c r="E6" s="31"/>
      <c r="F6" s="32"/>
    </row>
    <row r="7" spans="1:14" s="24" customFormat="1" ht="35.1" customHeight="1" x14ac:dyDescent="0.3">
      <c r="A7" s="33"/>
      <c r="B7" s="33"/>
      <c r="C7" s="34" t="s">
        <v>5</v>
      </c>
      <c r="F7" s="35"/>
      <c r="N7" s="36" t="s">
        <v>6</v>
      </c>
    </row>
    <row r="8" spans="1:14" s="24" customFormat="1" ht="15" customHeight="1" x14ac:dyDescent="0.3">
      <c r="A8" s="33"/>
      <c r="B8" s="33"/>
      <c r="C8" s="37"/>
      <c r="F8" s="35"/>
      <c r="N8" s="38">
        <f>(COUNTIF(E:E,"&lt;&gt;"&amp;"")+COUNTIF(C94,"&lt;&gt;"&amp;"")+COUNTIF(C97,"&lt;&gt;"&amp;""))</f>
        <v>27</v>
      </c>
    </row>
    <row r="9" spans="1:14" s="24" customFormat="1" ht="10.199999999999999" customHeight="1" x14ac:dyDescent="0.3">
      <c r="A9" s="33"/>
      <c r="B9" s="33"/>
      <c r="C9" s="37"/>
      <c r="F9" s="35"/>
      <c r="N9" s="36"/>
    </row>
    <row r="10" spans="1:14" ht="10.199999999999999" customHeight="1" x14ac:dyDescent="0.25">
      <c r="A10" s="39"/>
      <c r="B10" s="39"/>
      <c r="C10" s="40"/>
      <c r="D10" s="39"/>
      <c r="E10" s="41"/>
      <c r="F10" s="35"/>
    </row>
    <row r="11" spans="1:14" s="46" customFormat="1" ht="35.1" customHeight="1" x14ac:dyDescent="0.3">
      <c r="A11" s="43" t="s">
        <v>7</v>
      </c>
      <c r="B11" s="43"/>
      <c r="C11" s="44" t="s">
        <v>8</v>
      </c>
      <c r="D11" s="43"/>
      <c r="E11" s="45"/>
      <c r="F11" s="35"/>
      <c r="K11" s="36" t="s">
        <v>9</v>
      </c>
      <c r="L11" s="36" t="s">
        <v>10</v>
      </c>
      <c r="M11" s="36" t="s">
        <v>11</v>
      </c>
      <c r="N11" s="36" t="s">
        <v>12</v>
      </c>
    </row>
    <row r="12" spans="1:14" s="46" customFormat="1" ht="4.3499999999999996" customHeight="1" x14ac:dyDescent="0.3">
      <c r="A12" s="47"/>
      <c r="B12" s="47"/>
      <c r="C12" s="47"/>
      <c r="D12" s="47"/>
      <c r="E12" s="48"/>
      <c r="F12" s="49"/>
      <c r="K12" s="50"/>
      <c r="L12" s="50"/>
      <c r="M12" s="50"/>
      <c r="N12" s="50"/>
    </row>
    <row r="13" spans="1:14" s="46" customFormat="1" ht="30" customHeight="1" x14ac:dyDescent="0.3">
      <c r="A13" s="51" t="s">
        <v>13</v>
      </c>
      <c r="B13" s="52" t="s">
        <v>14</v>
      </c>
      <c r="C13" s="53" t="s">
        <v>15</v>
      </c>
      <c r="E13" s="54">
        <v>44007</v>
      </c>
      <c r="F13" s="55" t="str">
        <f ca="1">IF(ISBLANK(E13),"",IF(AND(E13&gt;=DATE([1]t1!$L$1-2,1,1),E13&lt;=TODAY()),"","Digitare una data non anteriore al 1 Gennaio "&amp;[1]t1!$L$1-1&amp;" (gg/mm/aaaa)"))</f>
        <v/>
      </c>
      <c r="K13" s="56" t="str">
        <f>LEFT(A13,3)</f>
        <v>GEN</v>
      </c>
      <c r="L13" s="56" t="str">
        <f>RIGHT(A13,3)</f>
        <v>353</v>
      </c>
      <c r="M13" s="56" t="str">
        <f>B13</f>
        <v>DATE</v>
      </c>
      <c r="N13" s="57" t="str">
        <f ca="1">IF(AND(E13&gt;=DATE(2019,1,1),E13&lt;=TODAY()),"'"&amp;DAY(E13)&amp;"/"&amp;MONTH(E13)&amp;"/"&amp;YEAR(E13),"")</f>
        <v>'25/6/2020</v>
      </c>
    </row>
    <row r="14" spans="1:14" s="46" customFormat="1" ht="4.3499999999999996" customHeight="1" x14ac:dyDescent="0.3">
      <c r="A14" s="51"/>
      <c r="B14" s="58"/>
      <c r="C14" s="59"/>
      <c r="D14" s="47"/>
      <c r="E14" s="60"/>
      <c r="F14" s="55"/>
      <c r="H14" s="61"/>
      <c r="I14" s="62"/>
    </row>
    <row r="15" spans="1:14" s="46" customFormat="1" ht="30" customHeight="1" x14ac:dyDescent="0.3">
      <c r="A15" s="51" t="s">
        <v>16</v>
      </c>
      <c r="B15" s="52" t="s">
        <v>14</v>
      </c>
      <c r="C15" s="53" t="s">
        <v>17</v>
      </c>
      <c r="E15" s="54">
        <v>44160</v>
      </c>
      <c r="F15" s="55" t="str">
        <f ca="1">IF(ISBLANK(E15),"",IF(AND(E15&gt;=DATE([1]t1!$L$1-2,1,1),E15&lt;=TODAY()),"","Digitare una data non anteriore al 1 Gennaio "&amp;[1]t1!$L$1-1&amp;" (gg/mm/aaaa)"))</f>
        <v/>
      </c>
      <c r="K15" s="56" t="str">
        <f>LEFT(A15,3)</f>
        <v>GEN</v>
      </c>
      <c r="L15" s="56" t="str">
        <f>RIGHT(A15,3)</f>
        <v>354</v>
      </c>
      <c r="M15" s="56" t="str">
        <f>B15</f>
        <v>DATE</v>
      </c>
      <c r="N15" s="57" t="str">
        <f ca="1">IF(AND(E15&gt;=DATE(2019,1,1),E15&lt;=TODAY()),"'"&amp;DAY(E15)&amp;"/"&amp;MONTH(E15)&amp;"/"&amp;YEAR(E15),"")</f>
        <v>'25/11/2020</v>
      </c>
    </row>
    <row r="16" spans="1:14" s="46" customFormat="1" ht="4.3499999999999996" customHeight="1" x14ac:dyDescent="0.3">
      <c r="A16" s="51"/>
      <c r="B16" s="52"/>
      <c r="C16" s="53"/>
      <c r="E16" s="63"/>
      <c r="F16" s="55"/>
      <c r="K16" s="56"/>
      <c r="L16" s="56"/>
      <c r="M16" s="56"/>
      <c r="N16" s="57"/>
    </row>
    <row r="17" spans="1:14" s="46" customFormat="1" ht="30" customHeight="1" x14ac:dyDescent="0.3">
      <c r="A17" s="51" t="s">
        <v>18</v>
      </c>
      <c r="B17" s="52" t="s">
        <v>14</v>
      </c>
      <c r="C17" s="53" t="s">
        <v>19</v>
      </c>
      <c r="E17" s="54"/>
      <c r="F17" s="55" t="str">
        <f ca="1">IF(ISBLANK(E17),"",IF(AND(E17&gt;=DATE([1]t1!$L$1-2,1,1),E17&lt;=TODAY()),"","Digitare una data non anteriore al 1 Gennaio "&amp;[1]t1!$L$1-1&amp;" (gg/mm/aaaa)"))</f>
        <v/>
      </c>
      <c r="K17" s="56" t="str">
        <f>LEFT(A17,3)</f>
        <v>GEN</v>
      </c>
      <c r="L17" s="56" t="str">
        <f>RIGHT(A17,3)</f>
        <v>355</v>
      </c>
      <c r="M17" s="56" t="str">
        <f>B17</f>
        <v>DATE</v>
      </c>
      <c r="N17" s="57" t="str">
        <f ca="1">IF(AND(E17&gt;=DATE(2019,1,1),E17&lt;=TODAY()),"'"&amp;DAY(E17)&amp;"/"&amp;MONTH(E17)&amp;"/"&amp;YEAR(E17),"")</f>
        <v/>
      </c>
    </row>
    <row r="18" spans="1:14" s="46" customFormat="1" ht="4.3499999999999996" customHeight="1" x14ac:dyDescent="0.3">
      <c r="A18" s="51"/>
      <c r="B18" s="58"/>
      <c r="C18" s="47"/>
      <c r="D18" s="47"/>
      <c r="E18" s="60"/>
      <c r="F18" s="49"/>
      <c r="H18" s="61"/>
      <c r="I18" s="62"/>
    </row>
    <row r="19" spans="1:14" s="46" customFormat="1" ht="30" customHeight="1" x14ac:dyDescent="0.3">
      <c r="A19" s="51" t="s">
        <v>20</v>
      </c>
      <c r="B19" s="52" t="s">
        <v>21</v>
      </c>
      <c r="C19" s="49" t="s">
        <v>22</v>
      </c>
      <c r="E19" s="64">
        <v>0</v>
      </c>
      <c r="F19" s="55" t="str">
        <f>IF(AND(SUM(E13:E17)&gt;0,F5="ok",E19&gt;0),"Attenzione, dato incoerente",IF(ISBLANK(E19),"",IF(ISNUMBER(E19),IF(E19-INT(E19)=0,"","  Errore ! Inserire un numero intero senza decimali"),"  Errore ! Inserire un numero intero senza decimali")))</f>
        <v/>
      </c>
      <c r="K19" s="56" t="str">
        <f>LEFT(A19,3)</f>
        <v>GEN</v>
      </c>
      <c r="L19" s="56" t="str">
        <f>RIGHT(A19,3)</f>
        <v>195</v>
      </c>
      <c r="M19" s="56" t="str">
        <f>B19</f>
        <v>INT</v>
      </c>
      <c r="N19" s="65">
        <f>IF(ISNUMBER(E19),ROUND(E19,0),"")</f>
        <v>0</v>
      </c>
    </row>
    <row r="20" spans="1:14" s="46" customFormat="1" ht="4.3499999999999996" customHeight="1" x14ac:dyDescent="0.3">
      <c r="A20" s="66"/>
      <c r="B20" s="66"/>
      <c r="C20" s="47"/>
      <c r="D20" s="47"/>
      <c r="E20" s="48"/>
      <c r="F20" s="67"/>
    </row>
    <row r="21" spans="1:14" s="46" customFormat="1" ht="30" customHeight="1" x14ac:dyDescent="0.3">
      <c r="A21" s="43" t="s">
        <v>23</v>
      </c>
      <c r="B21" s="43"/>
      <c r="C21" s="44" t="s">
        <v>24</v>
      </c>
      <c r="D21" s="43"/>
      <c r="E21" s="45"/>
      <c r="F21" s="67"/>
    </row>
    <row r="22" spans="1:14" s="46" customFormat="1" ht="4.3499999999999996" customHeight="1" x14ac:dyDescent="0.3">
      <c r="A22" s="47"/>
      <c r="B22" s="47"/>
      <c r="C22" s="47"/>
      <c r="D22" s="47"/>
      <c r="E22" s="48"/>
      <c r="F22" s="67"/>
    </row>
    <row r="23" spans="1:14" s="46" customFormat="1" ht="30" customHeight="1" x14ac:dyDescent="0.3">
      <c r="A23" s="68" t="s">
        <v>25</v>
      </c>
      <c r="B23" s="69" t="s">
        <v>21</v>
      </c>
      <c r="C23" s="70" t="s">
        <v>26</v>
      </c>
      <c r="D23" s="71"/>
      <c r="E23" s="72">
        <v>2147297</v>
      </c>
      <c r="F23" s="73" t="str">
        <f>IF(ISBLANK(E23),"",IF(ISNUMBER(E23),IF(E23-INT(E23)=0,"","  Errore ! Inserire un numero intero senza decimali"),"  Errore ! Inserire un numero intero senza decimali"))</f>
        <v/>
      </c>
      <c r="G23" s="74"/>
      <c r="H23" s="74"/>
      <c r="I23" s="74"/>
      <c r="J23" s="74"/>
      <c r="K23" s="65" t="str">
        <f>LEFT(A23,3)</f>
        <v>LEG</v>
      </c>
      <c r="L23" s="65" t="str">
        <f>RIGHT(A23,3)</f>
        <v>428</v>
      </c>
      <c r="M23" s="65" t="str">
        <f>B23</f>
        <v>INT</v>
      </c>
      <c r="N23" s="65">
        <f>IF(ISNUMBER(E23),ROUND(E23,0),"")</f>
        <v>2147297</v>
      </c>
    </row>
    <row r="24" spans="1:14" s="46" customFormat="1" ht="3.75" customHeight="1" x14ac:dyDescent="0.3">
      <c r="A24" s="68"/>
      <c r="B24" s="68"/>
      <c r="C24" s="75"/>
      <c r="D24" s="47"/>
      <c r="E24" s="60"/>
      <c r="F24" s="67"/>
    </row>
    <row r="25" spans="1:14" s="78" customFormat="1" ht="30" customHeight="1" x14ac:dyDescent="0.3">
      <c r="A25" s="68" t="s">
        <v>27</v>
      </c>
      <c r="B25" s="76" t="s">
        <v>21</v>
      </c>
      <c r="C25" s="53" t="s">
        <v>28</v>
      </c>
      <c r="D25" s="71"/>
      <c r="E25" s="72"/>
      <c r="F25" s="77" t="str">
        <f>IF(ISBLANK(E25),"",IF(ISNUMBER(E25),IF(E25-INT(E25)=0,"","  Errore ! Inserire un numero intero senza decimali"),"  Errore ! Inserire un numero intero senza decimali"))</f>
        <v/>
      </c>
      <c r="K25" s="79" t="str">
        <f>LEFT(A25,3)</f>
        <v>LEG</v>
      </c>
      <c r="L25" s="79" t="str">
        <f>RIGHT(A25,3)</f>
        <v>429</v>
      </c>
      <c r="M25" s="79" t="str">
        <f>B25</f>
        <v>INT</v>
      </c>
      <c r="N25" s="80" t="str">
        <f>IF(ISNUMBER(E25),ROUND(E25,0),"")</f>
        <v/>
      </c>
    </row>
    <row r="26" spans="1:14" s="78" customFormat="1" ht="4.3499999999999996" customHeight="1" x14ac:dyDescent="0.3">
      <c r="A26" s="81"/>
      <c r="B26" s="82"/>
      <c r="C26" s="81"/>
      <c r="D26" s="83"/>
      <c r="E26" s="84"/>
      <c r="F26" s="85"/>
    </row>
    <row r="27" spans="1:14" s="46" customFormat="1" ht="30" customHeight="1" x14ac:dyDescent="0.3">
      <c r="A27" s="68" t="s">
        <v>29</v>
      </c>
      <c r="B27" s="69" t="s">
        <v>21</v>
      </c>
      <c r="C27" s="70" t="s">
        <v>30</v>
      </c>
      <c r="D27" s="71"/>
      <c r="E27" s="72">
        <v>174657</v>
      </c>
      <c r="F27" s="73" t="str">
        <f>IF(ISBLANK(E27),"",IF(ISNUMBER(E27),IF(E27-INT(E27)=0,"","  Errore ! Inserire un numero intero senza decimali"),"  Errore ! Inserire un numero intero senza decimali"))</f>
        <v/>
      </c>
      <c r="G27" s="74"/>
      <c r="H27" s="74"/>
      <c r="I27" s="74"/>
      <c r="J27" s="74"/>
      <c r="K27" s="65" t="str">
        <f>LEFT(A27,3)</f>
        <v>LEG</v>
      </c>
      <c r="L27" s="65" t="str">
        <f>RIGHT(A27,3)</f>
        <v>398</v>
      </c>
      <c r="M27" s="65" t="str">
        <f>B27</f>
        <v>INT</v>
      </c>
      <c r="N27" s="65">
        <f>IF(ISNUMBER(E27),ROUND(E27,0),"")</f>
        <v>174657</v>
      </c>
    </row>
    <row r="28" spans="1:14" s="46" customFormat="1" ht="4.3499999999999996" customHeight="1" x14ac:dyDescent="0.3">
      <c r="A28" s="68"/>
      <c r="B28" s="68"/>
      <c r="C28" s="75"/>
      <c r="D28" s="47"/>
      <c r="E28" s="60"/>
      <c r="F28" s="67"/>
    </row>
    <row r="29" spans="1:14" s="74" customFormat="1" ht="30" customHeight="1" x14ac:dyDescent="0.3">
      <c r="A29" s="68" t="s">
        <v>31</v>
      </c>
      <c r="B29" s="69" t="s">
        <v>21</v>
      </c>
      <c r="C29" s="70" t="s">
        <v>32</v>
      </c>
      <c r="D29" s="86"/>
      <c r="E29" s="72">
        <v>437892</v>
      </c>
      <c r="F29" s="55" t="str">
        <f>IF(ISBLANK(E29),"",IF(ISNUMBER(E29),IF(E29-INT(E29)=0,"","  Errore ! Inserire un numero intero senza decimali"),"  Errore ! Inserire un numero intero senza decimali"))</f>
        <v/>
      </c>
      <c r="G29" s="46"/>
      <c r="H29" s="46"/>
      <c r="I29" s="46"/>
      <c r="J29" s="46"/>
      <c r="K29" s="56" t="str">
        <f>LEFT(A29,3)</f>
        <v>LEG</v>
      </c>
      <c r="L29" s="56" t="str">
        <f>RIGHT(A29,3)</f>
        <v>362</v>
      </c>
      <c r="M29" s="56" t="str">
        <f>B29</f>
        <v>INT</v>
      </c>
      <c r="N29" s="65">
        <f>IF(ISNUMBER(E29),ROUND(E29,0),"")</f>
        <v>437892</v>
      </c>
    </row>
    <row r="30" spans="1:14" s="74" customFormat="1" ht="4.3499999999999996" customHeight="1" x14ac:dyDescent="0.3">
      <c r="A30" s="68"/>
      <c r="B30" s="69"/>
      <c r="C30" s="70"/>
      <c r="D30" s="86"/>
      <c r="E30" s="87"/>
      <c r="F30" s="55"/>
      <c r="G30" s="46"/>
      <c r="H30" s="46"/>
      <c r="I30" s="46"/>
      <c r="J30" s="46"/>
      <c r="K30" s="56"/>
      <c r="L30" s="56"/>
      <c r="M30" s="56"/>
      <c r="N30" s="65"/>
    </row>
    <row r="31" spans="1:14" s="46" customFormat="1" ht="30" customHeight="1" x14ac:dyDescent="0.3">
      <c r="A31" s="68" t="s">
        <v>33</v>
      </c>
      <c r="B31" s="69" t="s">
        <v>21</v>
      </c>
      <c r="C31" s="70" t="s">
        <v>34</v>
      </c>
      <c r="D31" s="86"/>
      <c r="E31" s="72"/>
      <c r="F31" s="55" t="str">
        <f>IF(ISBLANK(E31),"",IF(ISNUMBER(E31),IF(E31-INT(E31)=0,"","  Errore ! Inserire un numero intero senza decimali"),"  Errore ! Inserire un numero intero senza decimali"))</f>
        <v/>
      </c>
      <c r="G31" s="74"/>
      <c r="H31" s="74"/>
      <c r="I31" s="74"/>
      <c r="J31" s="74"/>
      <c r="K31" s="65" t="str">
        <f>LEFT(A31,3)</f>
        <v>LEG</v>
      </c>
      <c r="L31" s="65" t="str">
        <f>RIGHT(A31,3)</f>
        <v>364</v>
      </c>
      <c r="M31" s="65" t="str">
        <f>B31</f>
        <v>INT</v>
      </c>
      <c r="N31" s="65" t="str">
        <f>IF(ISNUMBER(E31),ROUND(E31,0),"")</f>
        <v/>
      </c>
    </row>
    <row r="32" spans="1:14" s="74" customFormat="1" ht="4.3499999999999996" customHeight="1" x14ac:dyDescent="0.3">
      <c r="A32" s="68"/>
      <c r="B32" s="68"/>
      <c r="C32" s="75"/>
      <c r="D32" s="59"/>
      <c r="E32" s="88"/>
      <c r="F32" s="67"/>
      <c r="G32" s="46"/>
      <c r="H32" s="46"/>
      <c r="I32" s="46"/>
      <c r="J32" s="46"/>
      <c r="K32" s="46"/>
      <c r="L32" s="46"/>
      <c r="M32" s="46"/>
      <c r="N32" s="46"/>
    </row>
    <row r="33" spans="1:14" s="46" customFormat="1" ht="30" customHeight="1" x14ac:dyDescent="0.3">
      <c r="A33" s="68" t="s">
        <v>35</v>
      </c>
      <c r="B33" s="69" t="s">
        <v>21</v>
      </c>
      <c r="C33" s="70" t="s">
        <v>36</v>
      </c>
      <c r="E33" s="89"/>
      <c r="F33" s="90" t="str">
        <f>IF(ISBLANK(E33),"",IF(ISNUMBER(E33),IF(E33-INT(E33)=0,"","  Errore ! Inserire un numero intero senza decimali"),"  Errore ! Inserire un numero intero senza decimali"))</f>
        <v/>
      </c>
      <c r="K33" s="56" t="str">
        <f>LEFT(A33,3)</f>
        <v>LEG</v>
      </c>
      <c r="L33" s="56" t="str">
        <f>RIGHT(A33,3)</f>
        <v>265</v>
      </c>
      <c r="M33" s="56" t="str">
        <f>B33</f>
        <v>INT</v>
      </c>
      <c r="N33" s="65" t="str">
        <f>IF(ISNUMBER(E33),ROUND(E33,0),"")</f>
        <v/>
      </c>
    </row>
    <row r="34" spans="1:14" s="46" customFormat="1" ht="4.3499999999999996" customHeight="1" x14ac:dyDescent="0.3">
      <c r="A34" s="66"/>
      <c r="B34" s="58"/>
      <c r="C34" s="47"/>
      <c r="D34" s="47"/>
      <c r="E34" s="48"/>
      <c r="F34" s="49"/>
      <c r="H34" s="61"/>
      <c r="I34" s="62"/>
    </row>
    <row r="35" spans="1:14" s="46" customFormat="1" ht="30" customHeight="1" x14ac:dyDescent="0.3">
      <c r="A35" s="43" t="s">
        <v>37</v>
      </c>
      <c r="B35" s="43"/>
      <c r="C35" s="44" t="s">
        <v>38</v>
      </c>
      <c r="D35" s="43"/>
      <c r="E35" s="45"/>
      <c r="F35" s="67"/>
    </row>
    <row r="36" spans="1:14" s="46" customFormat="1" ht="4.3499999999999996" customHeight="1" x14ac:dyDescent="0.3">
      <c r="A36" s="47"/>
      <c r="B36" s="47"/>
      <c r="C36" s="47"/>
      <c r="D36" s="47"/>
      <c r="E36" s="48"/>
      <c r="F36" s="67"/>
    </row>
    <row r="37" spans="1:14" s="46" customFormat="1" ht="30" customHeight="1" x14ac:dyDescent="0.3">
      <c r="A37" s="68" t="s">
        <v>39</v>
      </c>
      <c r="B37" s="76" t="s">
        <v>21</v>
      </c>
      <c r="C37" s="53" t="s">
        <v>40</v>
      </c>
      <c r="D37" s="86"/>
      <c r="E37" s="91">
        <v>24</v>
      </c>
      <c r="F37" s="55" t="str">
        <f>IF(ISBLANK(E37),"",IF(ISNUMBER(E37),IF(E37-INT(E37)=0,"","  Errore ! Inserire un numero intero senza decimali"),"  Errore ! Inserire un numero intero senza decimali"))</f>
        <v/>
      </c>
      <c r="K37" s="56" t="str">
        <f>LEFT(A37,3)</f>
        <v>ORG</v>
      </c>
      <c r="L37" s="56" t="str">
        <f>RIGHT(A37,3)</f>
        <v>365</v>
      </c>
      <c r="M37" s="56" t="str">
        <f>B37</f>
        <v>INT</v>
      </c>
      <c r="N37" s="65">
        <f>IF(ISNUMBER(E37),ROUND(E37,0),"")</f>
        <v>24</v>
      </c>
    </row>
    <row r="38" spans="1:14" s="46" customFormat="1" ht="4.3499999999999996" customHeight="1" x14ac:dyDescent="0.3">
      <c r="A38" s="51"/>
      <c r="B38" s="51"/>
      <c r="C38" s="47"/>
      <c r="D38" s="47"/>
      <c r="E38" s="60"/>
      <c r="F38" s="67"/>
    </row>
    <row r="39" spans="1:14" s="46" customFormat="1" ht="30" customHeight="1" x14ac:dyDescent="0.3">
      <c r="A39" s="51" t="s">
        <v>41</v>
      </c>
      <c r="B39" s="52" t="s">
        <v>21</v>
      </c>
      <c r="C39" s="49" t="s">
        <v>42</v>
      </c>
      <c r="E39" s="89">
        <v>5</v>
      </c>
      <c r="F39" s="55" t="str">
        <f>IF(ISBLANK(E39),"",IF(ISNUMBER(E39),IF(E39-INT(E39)=0,"","  Errore ! Inserire un numero intero senza decimali"),"  Errore ! Inserire un numero intero senza decimali"))</f>
        <v/>
      </c>
      <c r="K39" s="56" t="str">
        <f>LEFT(A39,3)</f>
        <v>ORG</v>
      </c>
      <c r="L39" s="56" t="str">
        <f>RIGHT(A39,3)</f>
        <v>145</v>
      </c>
      <c r="M39" s="56" t="str">
        <f>B39</f>
        <v>INT</v>
      </c>
      <c r="N39" s="65">
        <f>IF(ISNUMBER(E39),ROUND(E39,0),"")</f>
        <v>5</v>
      </c>
    </row>
    <row r="40" spans="1:14" s="46" customFormat="1" ht="4.3499999999999996" customHeight="1" x14ac:dyDescent="0.3">
      <c r="A40" s="66"/>
      <c r="B40" s="66"/>
      <c r="C40" s="47"/>
      <c r="D40" s="47"/>
      <c r="E40" s="60"/>
      <c r="F40" s="67"/>
    </row>
    <row r="41" spans="1:14" s="46" customFormat="1" ht="30" customHeight="1" x14ac:dyDescent="0.3">
      <c r="A41" s="51" t="s">
        <v>43</v>
      </c>
      <c r="B41" s="52" t="s">
        <v>21</v>
      </c>
      <c r="C41" s="49" t="s">
        <v>44</v>
      </c>
      <c r="E41" s="89">
        <v>0</v>
      </c>
      <c r="F41" s="55" t="str">
        <f>IF(ISBLANK(E41),"",IF(ISNUMBER(E41),IF(E41-INT(E41)=0,"","  Errore ! Inserire un numero intero senza decimali"),"  Errore ! Inserire un numero intero senza decimali"))</f>
        <v/>
      </c>
      <c r="K41" s="56" t="str">
        <f>LEFT(A41,3)</f>
        <v>ORG</v>
      </c>
      <c r="L41" s="56" t="str">
        <f>RIGHT(A41,3)</f>
        <v>160</v>
      </c>
      <c r="M41" s="56" t="str">
        <f>B41</f>
        <v>INT</v>
      </c>
      <c r="N41" s="65">
        <f>IF(ISNUMBER(E41),ROUND(E41,0),"")</f>
        <v>0</v>
      </c>
    </row>
    <row r="42" spans="1:14" s="46" customFormat="1" ht="4.3499999999999996" customHeight="1" x14ac:dyDescent="0.3">
      <c r="A42" s="51"/>
      <c r="B42" s="51"/>
      <c r="C42" s="47"/>
      <c r="D42" s="47"/>
      <c r="E42" s="60"/>
      <c r="F42" s="67"/>
    </row>
    <row r="43" spans="1:14" s="46" customFormat="1" ht="30" customHeight="1" x14ac:dyDescent="0.3">
      <c r="A43" s="68" t="s">
        <v>45</v>
      </c>
      <c r="B43" s="52" t="s">
        <v>21</v>
      </c>
      <c r="C43" s="49" t="s">
        <v>46</v>
      </c>
      <c r="E43" s="89">
        <v>18</v>
      </c>
      <c r="F43" s="55" t="str">
        <f>IF(ISBLANK(E43),"",IF(ISNUMBER(E43),IF(E43-INT(E43)=0,"","  Errore ! Inserire un numero intero senza decimali"),"  Errore ! Inserire un numero intero senza decimali"))</f>
        <v/>
      </c>
      <c r="K43" s="56" t="str">
        <f>LEFT(A43,3)</f>
        <v>ORG</v>
      </c>
      <c r="L43" s="56" t="str">
        <f>RIGHT(A43,3)</f>
        <v>154</v>
      </c>
      <c r="M43" s="56" t="str">
        <f>B43</f>
        <v>INT</v>
      </c>
      <c r="N43" s="65">
        <f>IF(ISNUMBER(E43),ROUND(E43,0),"")</f>
        <v>18</v>
      </c>
    </row>
    <row r="44" spans="1:14" s="46" customFormat="1" ht="4.3499999999999996" customHeight="1" x14ac:dyDescent="0.3">
      <c r="A44" s="51"/>
      <c r="B44" s="51"/>
      <c r="C44" s="47"/>
      <c r="D44" s="47"/>
      <c r="E44" s="60"/>
      <c r="F44" s="67"/>
    </row>
    <row r="45" spans="1:14" s="46" customFormat="1" ht="30" customHeight="1" x14ac:dyDescent="0.3">
      <c r="A45" s="51" t="s">
        <v>47</v>
      </c>
      <c r="B45" s="52" t="s">
        <v>21</v>
      </c>
      <c r="C45" s="49" t="s">
        <v>48</v>
      </c>
      <c r="E45" s="89">
        <v>13500</v>
      </c>
      <c r="F45" s="55" t="str">
        <f>IF(ISBLANK(E45),"",IF(ISNUMBER(E45),IF(E45-INT(E45)=0,"","  Errore ! Inserire un numero intero senza decimali"),"  Errore ! Inserire un numero intero senza decimali"))</f>
        <v/>
      </c>
      <c r="K45" s="56" t="str">
        <f>LEFT(A45,3)</f>
        <v>ORG</v>
      </c>
      <c r="L45" s="56" t="str">
        <f>RIGHT(A45,3)</f>
        <v>136</v>
      </c>
      <c r="M45" s="56" t="str">
        <f>B45</f>
        <v>INT</v>
      </c>
      <c r="N45" s="65">
        <f>IF(ISNUMBER(E45),ROUND(E45,0),"")</f>
        <v>13500</v>
      </c>
    </row>
    <row r="46" spans="1:14" s="46" customFormat="1" ht="4.3499999999999996" customHeight="1" x14ac:dyDescent="0.3">
      <c r="A46" s="51"/>
      <c r="B46" s="51"/>
      <c r="C46" s="47"/>
      <c r="D46" s="47"/>
      <c r="E46" s="60"/>
      <c r="F46" s="67"/>
    </row>
    <row r="47" spans="1:14" s="46" customFormat="1" ht="30" customHeight="1" x14ac:dyDescent="0.3">
      <c r="A47" s="51" t="s">
        <v>49</v>
      </c>
      <c r="B47" s="52" t="s">
        <v>21</v>
      </c>
      <c r="C47" s="49" t="s">
        <v>50</v>
      </c>
      <c r="E47" s="89">
        <v>9000</v>
      </c>
      <c r="F47" s="55" t="str">
        <f>IF(ISBLANK(E47),"",IF(ISNUMBER(E47),IF(E47-INT(E47)=0,"","  Errore ! Inserire un numero intero senza decimali"),"  Errore ! Inserire un numero intero senza decimali"))</f>
        <v/>
      </c>
      <c r="K47" s="56" t="str">
        <f>LEFT(A47,3)</f>
        <v>ORG</v>
      </c>
      <c r="L47" s="56" t="str">
        <f>RIGHT(A47,3)</f>
        <v>179</v>
      </c>
      <c r="M47" s="56" t="str">
        <f>B47</f>
        <v>INT</v>
      </c>
      <c r="N47" s="65">
        <f>IF(ISNUMBER(E47),ROUND(E47,0),"")</f>
        <v>9000</v>
      </c>
    </row>
    <row r="48" spans="1:14" s="46" customFormat="1" ht="4.3499999999999996" customHeight="1" x14ac:dyDescent="0.3">
      <c r="A48" s="51"/>
      <c r="B48" s="51"/>
      <c r="C48" s="47"/>
      <c r="D48" s="47"/>
      <c r="E48" s="60"/>
      <c r="F48" s="67"/>
    </row>
    <row r="49" spans="1:14" s="46" customFormat="1" ht="30" customHeight="1" x14ac:dyDescent="0.3">
      <c r="A49" s="51" t="s">
        <v>51</v>
      </c>
      <c r="B49" s="52" t="s">
        <v>21</v>
      </c>
      <c r="C49" s="49" t="s">
        <v>52</v>
      </c>
      <c r="E49" s="89">
        <v>11250</v>
      </c>
      <c r="F49" s="55" t="str">
        <f>IF(ISBLANK(E49),"",IF(ISNUMBER(E49),IF(E49-INT(E49)=0,"","  Errore ! Inserire un numero intero senza decimali"),"  Errore ! Inserire un numero intero senza decimali"))</f>
        <v/>
      </c>
      <c r="K49" s="56" t="str">
        <f>LEFT(A49,3)</f>
        <v>ORG</v>
      </c>
      <c r="L49" s="56" t="str">
        <f>RIGHT(A49,3)</f>
        <v>161</v>
      </c>
      <c r="M49" s="56" t="str">
        <f>B49</f>
        <v>INT</v>
      </c>
      <c r="N49" s="65">
        <f>IF(ISNUMBER(E49),ROUND(E49,0),"")</f>
        <v>11250</v>
      </c>
    </row>
    <row r="50" spans="1:14" s="46" customFormat="1" ht="4.3499999999999996" customHeight="1" x14ac:dyDescent="0.3">
      <c r="A50" s="51"/>
      <c r="B50" s="51"/>
      <c r="C50" s="47"/>
      <c r="D50" s="47"/>
      <c r="E50" s="60"/>
      <c r="F50" s="67"/>
    </row>
    <row r="51" spans="1:14" s="46" customFormat="1" ht="30" customHeight="1" x14ac:dyDescent="0.3">
      <c r="A51" s="92" t="s">
        <v>53</v>
      </c>
      <c r="B51" s="76" t="s">
        <v>21</v>
      </c>
      <c r="C51" s="53" t="s">
        <v>54</v>
      </c>
      <c r="D51" s="86"/>
      <c r="E51" s="91">
        <v>45</v>
      </c>
      <c r="F51" s="55" t="str">
        <f>IF(ISBLANK(E51),"",IF(ISNUMBER(E51),IF(E51-INT(E51)=0,"","  Errore ! Inserire un numero intero senza decimali"),"  Errore ! Inserire un numero intero senza decimali"))</f>
        <v/>
      </c>
      <c r="K51" s="56" t="str">
        <f>LEFT(A51,3)</f>
        <v>ORG</v>
      </c>
      <c r="L51" s="56" t="str">
        <f>RIGHT(A51,3)</f>
        <v>366</v>
      </c>
      <c r="M51" s="56" t="str">
        <f>B51</f>
        <v>INT</v>
      </c>
      <c r="N51" s="65">
        <f>IF(ISNUMBER(E51),ROUND(E51,0),"")</f>
        <v>45</v>
      </c>
    </row>
    <row r="52" spans="1:14" s="46" customFormat="1" ht="4.3499999999999996" customHeight="1" x14ac:dyDescent="0.3">
      <c r="A52" s="51"/>
      <c r="B52" s="51"/>
      <c r="C52" s="47"/>
      <c r="D52" s="47"/>
      <c r="E52" s="60"/>
      <c r="F52" s="67"/>
    </row>
    <row r="53" spans="1:14" s="46" customFormat="1" ht="30" customHeight="1" x14ac:dyDescent="0.3">
      <c r="A53" s="43" t="s">
        <v>55</v>
      </c>
      <c r="B53" s="43"/>
      <c r="C53" s="44" t="s">
        <v>56</v>
      </c>
      <c r="D53" s="43"/>
      <c r="E53" s="45"/>
      <c r="F53" s="55"/>
    </row>
    <row r="54" spans="1:14" s="46" customFormat="1" ht="4.3499999999999996" customHeight="1" x14ac:dyDescent="0.3">
      <c r="A54" s="47"/>
      <c r="B54" s="47"/>
      <c r="C54" s="47"/>
      <c r="D54" s="47"/>
      <c r="E54" s="48"/>
      <c r="F54" s="67"/>
    </row>
    <row r="55" spans="1:14" s="46" customFormat="1" ht="30" customHeight="1" x14ac:dyDescent="0.3">
      <c r="A55" s="92" t="s">
        <v>57</v>
      </c>
      <c r="B55" s="76" t="s">
        <v>58</v>
      </c>
      <c r="C55" s="53" t="s">
        <v>59</v>
      </c>
      <c r="E55" s="93" t="s">
        <v>60</v>
      </c>
      <c r="F55" s="55" t="str">
        <f>IF(AND(LEN(E55)=1,OR(UPPER(E55)="N",UPPER(E55)="S")),"",IF(ISBLANK(E55),"","  Errore ! Inserire S o N"))</f>
        <v/>
      </c>
      <c r="K55" s="56" t="str">
        <f>LEFT(A55,3)</f>
        <v>PEO</v>
      </c>
      <c r="L55" s="56" t="str">
        <f>RIGHT(A55,3)</f>
        <v>374</v>
      </c>
      <c r="M55" s="56" t="str">
        <f>B55</f>
        <v>FLAG</v>
      </c>
      <c r="N55" s="65" t="str">
        <f>IF(AND(LEN(E55)=1,OR(UPPER(E55)="N",UPPER(E55)="S")),UPPER(E55),"")</f>
        <v>S</v>
      </c>
    </row>
    <row r="56" spans="1:14" s="46" customFormat="1" ht="4.3499999999999996" customHeight="1" x14ac:dyDescent="0.3">
      <c r="A56" s="51"/>
      <c r="B56" s="51"/>
      <c r="C56" s="47"/>
      <c r="D56" s="47"/>
      <c r="E56" s="60"/>
      <c r="F56" s="67"/>
    </row>
    <row r="57" spans="1:14" s="46" customFormat="1" ht="30" customHeight="1" x14ac:dyDescent="0.3">
      <c r="A57" s="51" t="s">
        <v>61</v>
      </c>
      <c r="B57" s="52" t="s">
        <v>21</v>
      </c>
      <c r="C57" s="49" t="s">
        <v>62</v>
      </c>
      <c r="E57" s="89">
        <v>164</v>
      </c>
      <c r="F57" s="55" t="str">
        <f>IF(ISBLANK(E57),"",IF(ISNUMBER(E57),IF(E57-INT(E57)=0,"","  Errore ! Inserire un numero intero senza decimali"),"  Errore ! Inserire un numero intero senza decimali"))</f>
        <v/>
      </c>
      <c r="K57" s="56" t="str">
        <f>LEFT(A57,3)</f>
        <v>PEO</v>
      </c>
      <c r="L57" s="56" t="str">
        <f>RIGHT(A57,3)</f>
        <v>111</v>
      </c>
      <c r="M57" s="56" t="str">
        <f>B57</f>
        <v>INT</v>
      </c>
      <c r="N57" s="65">
        <f>IF(ISNUMBER(E57),ROUND(E57,0),"")</f>
        <v>164</v>
      </c>
    </row>
    <row r="58" spans="1:14" s="46" customFormat="1" ht="4.3499999999999996" customHeight="1" x14ac:dyDescent="0.3">
      <c r="A58" s="51"/>
      <c r="B58" s="51"/>
      <c r="C58" s="47"/>
      <c r="D58" s="47"/>
      <c r="E58" s="60"/>
      <c r="F58" s="67"/>
    </row>
    <row r="59" spans="1:14" s="46" customFormat="1" ht="30" customHeight="1" x14ac:dyDescent="0.3">
      <c r="A59" s="51" t="s">
        <v>63</v>
      </c>
      <c r="B59" s="52" t="s">
        <v>21</v>
      </c>
      <c r="C59" s="49" t="s">
        <v>64</v>
      </c>
      <c r="E59" s="89">
        <v>57</v>
      </c>
      <c r="F59" s="55" t="str">
        <f>IF(ISBLANK(E59),"",IF(ISNUMBER(E59),IF(E59-INT(E59)=0,"","  Errore ! Inserire un numero intero senza decimali"),"  Errore ! Inserire un numero intero senza decimali"))</f>
        <v/>
      </c>
      <c r="K59" s="56" t="str">
        <f>LEFT(A59,3)</f>
        <v>PEO</v>
      </c>
      <c r="L59" s="56" t="str">
        <f>RIGHT(A59,3)</f>
        <v>188</v>
      </c>
      <c r="M59" s="56" t="str">
        <f>B59</f>
        <v>INT</v>
      </c>
      <c r="N59" s="65">
        <f>IF(ISNUMBER(E59),ROUND(E59,0),"")</f>
        <v>57</v>
      </c>
    </row>
    <row r="60" spans="1:14" s="46" customFormat="1" ht="4.3499999999999996" customHeight="1" x14ac:dyDescent="0.3">
      <c r="A60" s="51"/>
      <c r="B60" s="51"/>
      <c r="C60" s="47"/>
      <c r="D60" s="47"/>
      <c r="E60" s="60"/>
      <c r="F60" s="67"/>
    </row>
    <row r="61" spans="1:14" s="46" customFormat="1" ht="30" customHeight="1" x14ac:dyDescent="0.3">
      <c r="A61" s="51" t="s">
        <v>65</v>
      </c>
      <c r="B61" s="52" t="s">
        <v>58</v>
      </c>
      <c r="C61" s="53" t="s">
        <v>66</v>
      </c>
      <c r="E61" s="93" t="s">
        <v>60</v>
      </c>
      <c r="F61" s="55" t="str">
        <f>IF(AND(LEN(E61)=1,OR(UPPER(E61)="N",UPPER(E61)="S")),"",IF(ISBLANK(E61),"","  Errore ! Inserire S o N"))</f>
        <v/>
      </c>
      <c r="K61" s="56" t="str">
        <f>LEFT(A61,3)</f>
        <v>PEO</v>
      </c>
      <c r="L61" s="56" t="str">
        <f>RIGHT(A61,3)</f>
        <v>119</v>
      </c>
      <c r="M61" s="56" t="str">
        <f>B61</f>
        <v>FLAG</v>
      </c>
      <c r="N61" s="65" t="str">
        <f>IF(AND(LEN(E61)=1,OR(UPPER(E61)="N",UPPER(E61)="S")),UPPER(E61),"")</f>
        <v>S</v>
      </c>
    </row>
    <row r="62" spans="1:14" s="46" customFormat="1" ht="4.3499999999999996" customHeight="1" x14ac:dyDescent="0.3">
      <c r="A62" s="51"/>
      <c r="B62" s="51"/>
      <c r="C62" s="47"/>
      <c r="D62" s="47"/>
      <c r="E62" s="60"/>
      <c r="F62" s="67"/>
    </row>
    <row r="63" spans="1:14" s="94" customFormat="1" ht="30" customHeight="1" x14ac:dyDescent="0.3">
      <c r="A63" s="92" t="s">
        <v>67</v>
      </c>
      <c r="B63" s="76" t="s">
        <v>58</v>
      </c>
      <c r="C63" s="53" t="s">
        <v>68</v>
      </c>
      <c r="E63" s="95" t="s">
        <v>60</v>
      </c>
      <c r="F63" s="96" t="str">
        <f>IF(AND(LEN(E63)=1,OR(UPPER(E63)="N",UPPER(E63)="S")),"",IF(ISBLANK(E63),"","  Errore ! Inserire S o N"))</f>
        <v/>
      </c>
      <c r="K63" s="97" t="str">
        <f>LEFT(A63,3)</f>
        <v>PEO</v>
      </c>
      <c r="L63" s="97" t="str">
        <f>RIGHT(A63,3)</f>
        <v>401</v>
      </c>
      <c r="M63" s="97" t="str">
        <f>B63</f>
        <v>FLAG</v>
      </c>
      <c r="N63" s="98" t="str">
        <f>IF(AND(LEN(E63)=1,OR(UPPER(E63)="N",UPPER(E63)="S")),UPPER(E63),"")</f>
        <v>S</v>
      </c>
    </row>
    <row r="64" spans="1:14" s="46" customFormat="1" ht="4.3499999999999996" customHeight="1" x14ac:dyDescent="0.3">
      <c r="A64" s="51"/>
      <c r="B64" s="51"/>
      <c r="C64" s="47"/>
      <c r="D64" s="47"/>
      <c r="E64" s="60"/>
      <c r="F64" s="67"/>
    </row>
    <row r="65" spans="1:14" s="46" customFormat="1" ht="30" customHeight="1" x14ac:dyDescent="0.3">
      <c r="A65" s="51" t="s">
        <v>69</v>
      </c>
      <c r="B65" s="52" t="s">
        <v>21</v>
      </c>
      <c r="C65" s="49" t="s">
        <v>70</v>
      </c>
      <c r="E65" s="89">
        <v>52658</v>
      </c>
      <c r="F65" s="55" t="str">
        <f>IF(ISBLANK(E65),"",IF(ISNUMBER(E65),IF(E65-INT(E65)=0,"","  Errore ! Inserire un numero intero senza decimali"),"  Errore ! Inserire un numero intero senza decimali"))</f>
        <v/>
      </c>
      <c r="K65" s="56" t="str">
        <f>LEFT(A65,3)</f>
        <v>PEO</v>
      </c>
      <c r="L65" s="56" t="str">
        <f>RIGHT(A65,3)</f>
        <v>133</v>
      </c>
      <c r="M65" s="56" t="str">
        <f>B65</f>
        <v>INT</v>
      </c>
      <c r="N65" s="65">
        <f>IF(ISNUMBER(E65),ROUND(E65,0),"")</f>
        <v>52658</v>
      </c>
    </row>
    <row r="66" spans="1:14" s="46" customFormat="1" ht="4.3499999999999996" customHeight="1" x14ac:dyDescent="0.3">
      <c r="A66" s="66"/>
      <c r="B66" s="66"/>
      <c r="C66" s="47"/>
      <c r="D66" s="47"/>
      <c r="E66" s="48"/>
      <c r="F66" s="67"/>
    </row>
    <row r="67" spans="1:14" s="46" customFormat="1" ht="30" customHeight="1" x14ac:dyDescent="0.3">
      <c r="A67" s="43" t="s">
        <v>71</v>
      </c>
      <c r="B67" s="43"/>
      <c r="C67" s="44" t="s">
        <v>72</v>
      </c>
      <c r="D67" s="43"/>
      <c r="E67" s="45"/>
      <c r="F67" s="55"/>
    </row>
    <row r="68" spans="1:14" s="46" customFormat="1" ht="4.3499999999999996" customHeight="1" x14ac:dyDescent="0.3">
      <c r="A68" s="47"/>
      <c r="B68" s="47"/>
      <c r="C68" s="47"/>
      <c r="D68" s="47"/>
      <c r="E68" s="48"/>
      <c r="F68" s="67"/>
    </row>
    <row r="69" spans="1:14" s="46" customFormat="1" ht="30" customHeight="1" x14ac:dyDescent="0.3">
      <c r="A69" s="92" t="s">
        <v>73</v>
      </c>
      <c r="B69" s="76" t="s">
        <v>58</v>
      </c>
      <c r="C69" s="53" t="s">
        <v>74</v>
      </c>
      <c r="E69" s="93" t="s">
        <v>60</v>
      </c>
      <c r="F69" s="55" t="str">
        <f>IF(AND(LEN(E69)=1,OR(UPPER(E69)="N",UPPER(E69)="S")),"",IF(ISBLANK(E69),"","  Errore ! Inserire S o N"))</f>
        <v/>
      </c>
      <c r="K69" s="56" t="str">
        <f>LEFT(A69,3)</f>
        <v>PRD</v>
      </c>
      <c r="L69" s="56" t="str">
        <f>RIGHT(A69,3)</f>
        <v>367</v>
      </c>
      <c r="M69" s="56" t="str">
        <f>B69</f>
        <v>FLAG</v>
      </c>
      <c r="N69" s="65" t="str">
        <f>IF(AND(LEN(E69)=1,OR(UPPER(E69)="N",UPPER(E69)="S")),UPPER(E69),"")</f>
        <v>S</v>
      </c>
    </row>
    <row r="70" spans="1:14" s="46" customFormat="1" ht="4.3499999999999996" customHeight="1" x14ac:dyDescent="0.3">
      <c r="A70" s="92"/>
      <c r="B70" s="92"/>
      <c r="C70" s="59"/>
      <c r="D70" s="47"/>
      <c r="E70" s="60"/>
      <c r="F70" s="67"/>
    </row>
    <row r="71" spans="1:14" s="46" customFormat="1" ht="30" customHeight="1" x14ac:dyDescent="0.3">
      <c r="A71" s="92" t="s">
        <v>75</v>
      </c>
      <c r="B71" s="76" t="s">
        <v>21</v>
      </c>
      <c r="C71" s="53" t="s">
        <v>76</v>
      </c>
      <c r="E71" s="89">
        <v>461261</v>
      </c>
      <c r="F71" s="55" t="str">
        <f>IF(ISBLANK(E71),"",IF(ISNUMBER(E71),IF(E71-INT(E71)=0,"","  Errore ! Inserire un numero intero senza decimali"),"  Errore ! Inserire un numero intero senza decimali"))</f>
        <v/>
      </c>
      <c r="K71" s="56" t="str">
        <f>LEFT(A71,3)</f>
        <v>PRD</v>
      </c>
      <c r="L71" s="56" t="str">
        <f>RIGHT(A71,3)</f>
        <v>368</v>
      </c>
      <c r="M71" s="56" t="str">
        <f>B71</f>
        <v>INT</v>
      </c>
      <c r="N71" s="65">
        <f>IF(ISNUMBER(E71),ROUND(E71,0),"")</f>
        <v>461261</v>
      </c>
    </row>
    <row r="72" spans="1:14" s="46" customFormat="1" ht="4.3499999999999996" customHeight="1" x14ac:dyDescent="0.3">
      <c r="A72" s="92"/>
      <c r="B72" s="92"/>
      <c r="C72" s="59"/>
      <c r="D72" s="47"/>
      <c r="E72" s="60"/>
      <c r="F72" s="67"/>
    </row>
    <row r="73" spans="1:14" s="46" customFormat="1" ht="30" customHeight="1" x14ac:dyDescent="0.3">
      <c r="A73" s="92" t="s">
        <v>77</v>
      </c>
      <c r="B73" s="76" t="s">
        <v>21</v>
      </c>
      <c r="C73" s="53" t="s">
        <v>78</v>
      </c>
      <c r="E73" s="89">
        <v>307508</v>
      </c>
      <c r="F73" s="55" t="str">
        <f>IF(ISBLANK(E73),"",IF(ISNUMBER(E73),IF(E73-INT(E73)=0,"","  Errore ! Inserire un numero intero senza decimali"),"  Errore ! Inserire un numero intero senza decimali"))</f>
        <v/>
      </c>
      <c r="K73" s="56" t="str">
        <f>LEFT(A73,3)</f>
        <v>PRD</v>
      </c>
      <c r="L73" s="56" t="str">
        <f>RIGHT(A73,3)</f>
        <v>369</v>
      </c>
      <c r="M73" s="56" t="str">
        <f>B73</f>
        <v>INT</v>
      </c>
      <c r="N73" s="65">
        <f>IF(ISNUMBER(E73),ROUND(E73,0),"")</f>
        <v>307508</v>
      </c>
    </row>
    <row r="74" spans="1:14" s="46" customFormat="1" ht="4.3499999999999996" customHeight="1" x14ac:dyDescent="0.3">
      <c r="A74" s="92"/>
      <c r="B74" s="92"/>
      <c r="C74" s="59"/>
      <c r="D74" s="47"/>
      <c r="E74" s="60"/>
      <c r="F74" s="67"/>
    </row>
    <row r="75" spans="1:14" s="86" customFormat="1" ht="30" customHeight="1" x14ac:dyDescent="0.3">
      <c r="A75" s="92" t="s">
        <v>79</v>
      </c>
      <c r="B75" s="76" t="s">
        <v>21</v>
      </c>
      <c r="C75" s="70" t="s">
        <v>80</v>
      </c>
      <c r="E75" s="91">
        <v>1</v>
      </c>
      <c r="F75" s="99" t="str">
        <f>IF(ISBLANK(E75),"",IF(ISNUMBER(E75),IF(E75-INT(E75)=0,"","  Errore ! Inserire un numero intero senza decimali"),"  Errore ! Inserire un numero intero senza decimali"))</f>
        <v/>
      </c>
      <c r="K75" s="97" t="str">
        <f>LEFT(A75,3)</f>
        <v>PRD</v>
      </c>
      <c r="L75" s="97" t="str">
        <f>RIGHT(A75,3)</f>
        <v>370</v>
      </c>
      <c r="M75" s="97" t="str">
        <f>B75</f>
        <v>INT</v>
      </c>
      <c r="N75" s="100">
        <f>IF(ISNUMBER(E75),ROUND(E75,0),"")</f>
        <v>1</v>
      </c>
    </row>
    <row r="76" spans="1:14" s="46" customFormat="1" ht="4.3499999999999996" customHeight="1" x14ac:dyDescent="0.3">
      <c r="A76" s="92"/>
      <c r="B76" s="92"/>
      <c r="C76" s="59"/>
      <c r="D76" s="47"/>
      <c r="E76" s="60"/>
      <c r="F76" s="67"/>
    </row>
    <row r="77" spans="1:14" s="46" customFormat="1" ht="30" customHeight="1" x14ac:dyDescent="0.3">
      <c r="A77" s="92" t="s">
        <v>81</v>
      </c>
      <c r="B77" s="76" t="s">
        <v>21</v>
      </c>
      <c r="C77" s="70" t="s">
        <v>82</v>
      </c>
      <c r="E77" s="89">
        <v>54697</v>
      </c>
      <c r="F77" s="55" t="str">
        <f>IF(ISBLANK(E77),"",IF(ISNUMBER(E77),IF(E77-INT(E77)=0,"","  Errore ! Inserire un numero intero senza decimali"),"  Errore ! Inserire un numero intero senza decimali"))</f>
        <v/>
      </c>
      <c r="K77" s="56" t="str">
        <f>LEFT(A77,3)</f>
        <v>PRD</v>
      </c>
      <c r="L77" s="56" t="str">
        <f>RIGHT(A77,3)</f>
        <v>371</v>
      </c>
      <c r="M77" s="56" t="str">
        <f>B77</f>
        <v>INT</v>
      </c>
      <c r="N77" s="65">
        <f>IF(ISNUMBER(E77),ROUND(E77,0),"")</f>
        <v>54697</v>
      </c>
    </row>
    <row r="78" spans="1:14" s="46" customFormat="1" ht="4.3499999999999996" customHeight="1" x14ac:dyDescent="0.3">
      <c r="A78" s="92"/>
      <c r="B78" s="92"/>
      <c r="C78" s="59"/>
      <c r="D78" s="47"/>
      <c r="E78" s="60"/>
      <c r="F78" s="67"/>
    </row>
    <row r="79" spans="1:14" s="86" customFormat="1" ht="30" customHeight="1" x14ac:dyDescent="0.3">
      <c r="A79" s="92" t="s">
        <v>83</v>
      </c>
      <c r="B79" s="76" t="s">
        <v>21</v>
      </c>
      <c r="C79" s="70" t="s">
        <v>84</v>
      </c>
      <c r="E79" s="91">
        <v>1403</v>
      </c>
      <c r="F79" s="99" t="str">
        <f>IF(ISBLANK(E79),"",IF(ISNUMBER(E79),IF(E79-INT(E79)=0,"","  Errore ! Inserire un numero intero senza decimali"),"  Errore ! Inserire un numero intero senza decimali"))</f>
        <v/>
      </c>
      <c r="K79" s="97" t="str">
        <f>LEFT(A79,3)</f>
        <v>PRD</v>
      </c>
      <c r="L79" s="97" t="str">
        <f>RIGHT(A79,3)</f>
        <v>372</v>
      </c>
      <c r="M79" s="97" t="str">
        <f>B79</f>
        <v>INT</v>
      </c>
      <c r="N79" s="100">
        <f>IF(ISNUMBER(E79),ROUND(E79,0),"")</f>
        <v>1403</v>
      </c>
    </row>
    <row r="80" spans="1:14" s="46" customFormat="1" ht="4.3499999999999996" customHeight="1" x14ac:dyDescent="0.3">
      <c r="A80" s="92"/>
      <c r="B80" s="92"/>
      <c r="C80" s="59"/>
      <c r="D80" s="47"/>
      <c r="E80" s="60"/>
      <c r="F80" s="67"/>
    </row>
    <row r="81" spans="1:14" s="46" customFormat="1" ht="30" x14ac:dyDescent="0.3">
      <c r="A81" s="92" t="s">
        <v>85</v>
      </c>
      <c r="B81" s="76" t="s">
        <v>86</v>
      </c>
      <c r="C81" s="53" t="s">
        <v>87</v>
      </c>
      <c r="E81" s="101">
        <v>0.6542</v>
      </c>
      <c r="F81" s="55"/>
      <c r="K81" s="56" t="str">
        <f>LEFT(A81,3)</f>
        <v>PRD</v>
      </c>
      <c r="L81" s="56" t="str">
        <f>RIGHT(A81,3)</f>
        <v>373</v>
      </c>
      <c r="M81" s="56" t="str">
        <f>B81</f>
        <v>PERC</v>
      </c>
      <c r="N81" s="65">
        <f>IF(ISNUMBER(E81),ROUND(E81,4)*100,"")</f>
        <v>65.42</v>
      </c>
    </row>
    <row r="82" spans="1:14" s="46" customFormat="1" ht="4.3499999999999996" customHeight="1" x14ac:dyDescent="0.3">
      <c r="A82" s="92"/>
      <c r="B82" s="92"/>
      <c r="C82" s="59"/>
      <c r="D82" s="47"/>
      <c r="E82" s="60"/>
      <c r="F82" s="67"/>
    </row>
    <row r="83" spans="1:14" s="46" customFormat="1" ht="16.5" customHeight="1" x14ac:dyDescent="0.3">
      <c r="A83" s="43" t="s">
        <v>88</v>
      </c>
      <c r="B83" s="43"/>
      <c r="C83" s="44" t="s">
        <v>89</v>
      </c>
      <c r="D83" s="43"/>
      <c r="E83" s="45"/>
      <c r="F83" s="67"/>
    </row>
    <row r="84" spans="1:14" s="46" customFormat="1" ht="4.3499999999999996" customHeight="1" x14ac:dyDescent="0.3">
      <c r="A84" s="92"/>
      <c r="B84" s="92"/>
      <c r="C84" s="59"/>
      <c r="D84" s="47"/>
      <c r="E84" s="60"/>
      <c r="F84" s="67"/>
    </row>
    <row r="85" spans="1:14" s="46" customFormat="1" ht="30" customHeight="1" x14ac:dyDescent="0.3">
      <c r="A85" s="51" t="s">
        <v>90</v>
      </c>
      <c r="B85" s="52" t="s">
        <v>58</v>
      </c>
      <c r="C85" s="49" t="s">
        <v>91</v>
      </c>
      <c r="E85" s="93"/>
      <c r="F85" s="55" t="str">
        <f>IF(AND(LEN(E85)=1,OR(UPPER(E85)="N",UPPER(E85)="S")),"",IF(ISBLANK(E85),"","  Errore ! Inserire S o N"))</f>
        <v/>
      </c>
      <c r="K85" s="56" t="str">
        <f>LEFT(A85,3)</f>
        <v>CPL</v>
      </c>
      <c r="L85" s="56" t="str">
        <f>RIGHT(A85,3)</f>
        <v>194</v>
      </c>
      <c r="M85" s="56" t="str">
        <f>B85</f>
        <v>FLAG</v>
      </c>
      <c r="N85" s="65" t="str">
        <f>IF(AND(LEN(E85)=1,OR(UPPER(E85)="N",UPPER(E85)="S")),UPPER(E85),"")</f>
        <v/>
      </c>
    </row>
    <row r="86" spans="1:14" s="46" customFormat="1" ht="4.3499999999999996" customHeight="1" x14ac:dyDescent="0.3">
      <c r="A86" s="92"/>
      <c r="B86" s="92"/>
      <c r="C86" s="59"/>
      <c r="D86" s="47"/>
      <c r="E86" s="60"/>
      <c r="F86" s="67"/>
    </row>
    <row r="87" spans="1:14" ht="30" customHeight="1" x14ac:dyDescent="0.25">
      <c r="A87" s="51" t="s">
        <v>92</v>
      </c>
      <c r="B87" s="52" t="s">
        <v>58</v>
      </c>
      <c r="C87" s="49" t="s">
        <v>93</v>
      </c>
      <c r="D87" s="46"/>
      <c r="E87" s="93"/>
      <c r="F87" s="90" t="str">
        <f>IF(OR(ISBLANK(E87),E87="Singola",E87="Associata"),"","  Errore ! Inserire Singola o Associata")</f>
        <v/>
      </c>
      <c r="G87" s="46"/>
      <c r="H87" s="46"/>
      <c r="I87" s="46"/>
      <c r="J87" s="46"/>
      <c r="K87" s="56" t="str">
        <f>LEFT(A87,3)</f>
        <v>CPL</v>
      </c>
      <c r="L87" s="56" t="str">
        <f>RIGHT(A87,3)</f>
        <v>147</v>
      </c>
      <c r="M87" s="56" t="str">
        <f>B87</f>
        <v>FLAG</v>
      </c>
      <c r="N87" s="65" t="str">
        <f>IF(E87="singola","S",IF(E87="associata","N",""))</f>
        <v/>
      </c>
    </row>
    <row r="88" spans="1:14" s="46" customFormat="1" ht="4.3499999999999996" customHeight="1" x14ac:dyDescent="0.3">
      <c r="A88" s="92"/>
      <c r="B88" s="92"/>
      <c r="C88" s="59"/>
      <c r="D88" s="47"/>
      <c r="E88" s="60"/>
      <c r="F88" s="67"/>
    </row>
    <row r="89" spans="1:14" ht="30" customHeight="1" x14ac:dyDescent="0.25">
      <c r="A89" s="51" t="s">
        <v>94</v>
      </c>
      <c r="B89" s="52" t="s">
        <v>86</v>
      </c>
      <c r="C89" s="53" t="s">
        <v>95</v>
      </c>
      <c r="D89" s="46"/>
      <c r="E89" s="101"/>
      <c r="F89" s="55"/>
      <c r="G89" s="46"/>
      <c r="H89" s="46"/>
      <c r="I89" s="46"/>
      <c r="J89" s="46"/>
      <c r="K89" s="56" t="str">
        <f>LEFT(A89,3)</f>
        <v>CPL</v>
      </c>
      <c r="L89" s="56" t="str">
        <f>RIGHT(A89,3)</f>
        <v>182</v>
      </c>
      <c r="M89" s="56" t="str">
        <f>B89</f>
        <v>PERC</v>
      </c>
      <c r="N89" s="65" t="str">
        <f>IF(ISNUMBER(E89),ROUND(E89,4)*100,"")</f>
        <v/>
      </c>
    </row>
    <row r="90" spans="1:14" s="46" customFormat="1" ht="4.3499999999999996" customHeight="1" x14ac:dyDescent="0.3">
      <c r="A90" s="92"/>
      <c r="B90" s="92"/>
      <c r="C90" s="59"/>
      <c r="D90" s="47"/>
      <c r="E90" s="60"/>
      <c r="F90" s="67"/>
    </row>
    <row r="91" spans="1:14" ht="16.5" customHeight="1" x14ac:dyDescent="0.25">
      <c r="A91" s="43" t="s">
        <v>96</v>
      </c>
      <c r="B91" s="43"/>
      <c r="C91" s="44" t="s">
        <v>97</v>
      </c>
      <c r="D91" s="43"/>
      <c r="E91" s="45"/>
      <c r="G91" s="46"/>
      <c r="H91" s="46"/>
      <c r="I91" s="46"/>
      <c r="J91" s="46"/>
      <c r="K91" s="46"/>
      <c r="L91" s="46"/>
      <c r="M91" s="46"/>
      <c r="N91" s="46"/>
    </row>
    <row r="92" spans="1:14" s="46" customFormat="1" ht="4.3499999999999996" customHeight="1" x14ac:dyDescent="0.3">
      <c r="A92" s="92"/>
      <c r="B92" s="92"/>
      <c r="C92" s="59"/>
      <c r="D92" s="47"/>
      <c r="E92" s="60"/>
      <c r="F92" s="67"/>
    </row>
    <row r="93" spans="1:14" ht="15" customHeight="1" x14ac:dyDescent="0.25">
      <c r="A93" s="51" t="s">
        <v>98</v>
      </c>
      <c r="B93" s="51" t="s">
        <v>99</v>
      </c>
      <c r="C93" s="47" t="s">
        <v>100</v>
      </c>
      <c r="D93" s="46"/>
      <c r="E93" s="48"/>
      <c r="G93" s="46"/>
      <c r="H93" s="46"/>
      <c r="I93" s="46"/>
      <c r="J93" s="46"/>
      <c r="K93" s="56" t="str">
        <f>LEFT(A93,3)</f>
        <v>INF</v>
      </c>
      <c r="L93" s="56" t="str">
        <f>RIGHT(A93,3)</f>
        <v>209</v>
      </c>
      <c r="M93" s="56" t="str">
        <f>B93</f>
        <v>NOTE</v>
      </c>
      <c r="N93" s="46" t="str">
        <f>IF(ISBLANK(C94),"",LEFT(C94,1500))</f>
        <v/>
      </c>
    </row>
    <row r="94" spans="1:14" ht="45" customHeight="1" x14ac:dyDescent="0.25">
      <c r="A94" s="103"/>
      <c r="B94" s="103"/>
      <c r="C94" s="104"/>
      <c r="D94" s="105"/>
      <c r="E94" s="106"/>
      <c r="F94" s="107" t="str">
        <f>IF(LEN(C94)&gt;1500,"Attenzione, è stato superato il numero massimo di 1500 caratteri","")</f>
        <v/>
      </c>
      <c r="G94" s="46"/>
      <c r="H94" s="46"/>
      <c r="I94" s="46"/>
      <c r="J94" s="46"/>
      <c r="K94" s="46"/>
      <c r="L94" s="46"/>
      <c r="M94" s="46"/>
      <c r="N94" s="46"/>
    </row>
    <row r="95" spans="1:14" s="46" customFormat="1" ht="4.3499999999999996" customHeight="1" x14ac:dyDescent="0.3">
      <c r="A95" s="92"/>
      <c r="B95" s="92"/>
      <c r="C95" s="59"/>
      <c r="D95" s="47"/>
      <c r="E95" s="60"/>
      <c r="F95" s="67"/>
    </row>
    <row r="96" spans="1:14" ht="15" customHeight="1" x14ac:dyDescent="0.25">
      <c r="A96" s="51" t="s">
        <v>101</v>
      </c>
      <c r="B96" s="51" t="s">
        <v>99</v>
      </c>
      <c r="C96" s="47" t="s">
        <v>102</v>
      </c>
      <c r="D96" s="46"/>
      <c r="E96" s="48"/>
      <c r="G96" s="46"/>
      <c r="H96" s="46"/>
      <c r="I96" s="46"/>
      <c r="J96" s="46"/>
      <c r="K96" s="56" t="str">
        <f>LEFT(A96,3)</f>
        <v>INF</v>
      </c>
      <c r="L96" s="56" t="str">
        <f>RIGHT(A96,3)</f>
        <v>127</v>
      </c>
      <c r="M96" s="56" t="str">
        <f>B96</f>
        <v>NOTE</v>
      </c>
      <c r="N96" s="46" t="str">
        <f>IF(ISBLANK(C97),"",LEFT(C97,1500))</f>
        <v/>
      </c>
    </row>
    <row r="97" spans="1:14" ht="45" customHeight="1" x14ac:dyDescent="0.25">
      <c r="A97" s="103"/>
      <c r="B97" s="103"/>
      <c r="C97" s="104"/>
      <c r="D97" s="105"/>
      <c r="E97" s="106"/>
      <c r="F97" s="107" t="str">
        <f>IF(LEN(C97)&gt;1500,"Attenzione, è stato superato il numero massimo di 1500 caratteri","")</f>
        <v/>
      </c>
      <c r="G97" s="46"/>
      <c r="H97" s="46"/>
      <c r="I97" s="46"/>
      <c r="J97" s="46"/>
      <c r="K97" s="108" t="s">
        <v>103</v>
      </c>
      <c r="L97" s="46"/>
      <c r="M97" s="46"/>
      <c r="N97" s="46"/>
    </row>
    <row r="98" spans="1:14" s="110" customFormat="1" x14ac:dyDescent="0.25">
      <c r="A98" s="109"/>
      <c r="B98" s="109"/>
      <c r="E98" s="111"/>
      <c r="F98" s="112"/>
    </row>
  </sheetData>
  <sheetCalcPr fullCalcOnLoad="1"/>
  <sheetProtection password="EA98" sheet="1" selectLockedCells="1"/>
  <dataConsolidate/>
  <mergeCells count="4">
    <mergeCell ref="F2:F3"/>
    <mergeCell ref="F5:F6"/>
    <mergeCell ref="C94:E94"/>
    <mergeCell ref="C97:E97"/>
  </mergeCells>
  <dataValidations count="7">
    <dataValidation type="custom" operator="lessThan" allowBlank="1" showInputMessage="1" showErrorMessage="1" errorTitle="Errore di digitazione" error="Inserire solo valori percentuali con al massimo due cifre decimali e chiudere con il simbolo %." sqref="E89 E81">
      <formula1>OR(E81=0,E81-INT(E81*10000)/10000=0)</formula1>
    </dataValidation>
    <dataValidation type="date" allowBlank="1" showInputMessage="1" showErrorMessage="1" errorTitle="Errore di digitazione" error="Digitare una data non anteriore al 1 Gennaio dell'anno precedente alla di rilevazione (gg/mm/aaaa)" sqref="E17 E13 E15">
      <formula1>43466</formula1>
      <formula2>TODAY()</formula2>
    </dataValidation>
    <dataValidation type="textLength" allowBlank="1" showInputMessage="1" showErrorMessage="1" errorTitle="Errore di digitazione" error="Inserire massimo 1500 caratteri" sqref="C94:E94 C97:E97">
      <formula1>0</formula1>
      <formula2>1500</formula2>
    </dataValidation>
    <dataValidation type="whole" operator="lessThan" allowBlank="1" showInputMessage="1" showErrorMessage="1" errorTitle="Errore di digitazione" error="Inserire solo numeri interi o lasciare vuoto." sqref="E19 E39 E41 E43 E51 E45 E47 E49 E57 E59 E65 E71 E73 E77 E23 E37 E79 E75 E29:E31 E33 E25 E27">
      <formula1>100000000000000</formula1>
    </dataValidation>
    <dataValidation type="date" allowBlank="1" showInputMessage="1" showErrorMessage="1" errorTitle="Errore di digitazione" error="Digitare una data valida nel formato gg/mm/aaaa" sqref="E16">
      <formula1>42005</formula1>
      <formula2>TODAY()</formula2>
    </dataValidation>
    <dataValidation type="list" allowBlank="1" showDropDown="1" showInputMessage="1" showErrorMessage="1" errorTitle="Errore di digitazione" error="Digitare 'S' o 'N' o lasciare in bianco" sqref="E55 E85 E69 E63 E61">
      <formula1>"s,n,S,N"</formula1>
    </dataValidation>
    <dataValidation type="list" showInputMessage="1" showErrorMessage="1" errorTitle="Errore di digitazione" error="Digitare 'Singola' o 'Associata' o lasciare in bianco" sqref="E87">
      <formula1>"Singola,Associata"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38" orientation="portrait" r:id="rId1"/>
  <rowBreaks count="1" manualBreakCount="1">
    <brk id="42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showGridLines="0" tabSelected="1" zoomScale="80" zoomScaleNormal="80" workbookViewId="0">
      <selection activeCell="G17" sqref="G17"/>
    </sheetView>
  </sheetViews>
  <sheetFormatPr defaultColWidth="7.21875" defaultRowHeight="10.199999999999999" x14ac:dyDescent="0.2"/>
  <cols>
    <col min="1" max="1" width="51.109375" style="117" customWidth="1"/>
    <col min="2" max="2" width="8.33203125" style="121" customWidth="1"/>
    <col min="3" max="3" width="16.109375" style="117" customWidth="1"/>
    <col min="4" max="4" width="2.5546875" style="117" customWidth="1"/>
    <col min="5" max="5" width="51.109375" style="117" customWidth="1"/>
    <col min="6" max="6" width="8.33203125" style="117" customWidth="1"/>
    <col min="7" max="7" width="16.109375" style="117" customWidth="1"/>
    <col min="8" max="8" width="39.44140625" style="117" customWidth="1"/>
    <col min="9" max="14" width="7.21875" style="117"/>
    <col min="15" max="17" width="11" style="119" hidden="1" customWidth="1"/>
    <col min="18" max="18" width="11" style="120" hidden="1" customWidth="1"/>
    <col min="19" max="19" width="7.21875" style="120" hidden="1" customWidth="1"/>
    <col min="20" max="22" width="11" style="119" hidden="1" customWidth="1"/>
    <col min="23" max="23" width="11" style="120" hidden="1" customWidth="1"/>
    <col min="24" max="16384" width="7.21875" style="117"/>
  </cols>
  <sheetData>
    <row r="1" spans="1:23" ht="22.8" x14ac:dyDescent="0.2">
      <c r="A1" s="115" t="str">
        <f>[1]t1!$A$1</f>
        <v>REGIONI ED AUTONOMIE LOCALI - anno 2020</v>
      </c>
      <c r="B1" s="115"/>
      <c r="C1" s="115"/>
      <c r="D1" s="115"/>
      <c r="E1" s="115"/>
      <c r="F1" s="115"/>
      <c r="G1" s="115"/>
      <c r="H1" s="116" t="s">
        <v>1</v>
      </c>
      <c r="O1" s="118"/>
      <c r="P1" s="118"/>
      <c r="T1" s="118"/>
      <c r="U1" s="118"/>
    </row>
    <row r="2" spans="1:23" ht="17.100000000000001" customHeight="1" x14ac:dyDescent="0.2">
      <c r="N2" s="122"/>
    </row>
    <row r="3" spans="1:23" ht="42" customHeight="1" x14ac:dyDescent="0.2">
      <c r="B3" s="117"/>
      <c r="E3" s="123"/>
      <c r="F3" s="123"/>
      <c r="G3" s="123"/>
      <c r="H3" s="124"/>
      <c r="N3" s="122"/>
      <c r="O3" s="118"/>
      <c r="P3" s="118"/>
      <c r="T3" s="118"/>
      <c r="U3" s="118"/>
    </row>
    <row r="4" spans="1:23" ht="17.100000000000001" customHeight="1" thickBot="1" x14ac:dyDescent="0.25">
      <c r="N4" s="122"/>
    </row>
    <row r="5" spans="1:23" ht="25.5" customHeight="1" thickBot="1" x14ac:dyDescent="0.25">
      <c r="A5" s="125" t="s">
        <v>104</v>
      </c>
      <c r="B5" s="126"/>
      <c r="C5" s="127"/>
      <c r="D5" s="128"/>
      <c r="E5" s="125" t="s">
        <v>105</v>
      </c>
      <c r="F5" s="129"/>
      <c r="G5" s="130"/>
      <c r="H5" s="131" t="s">
        <v>106</v>
      </c>
      <c r="O5" s="132"/>
      <c r="P5" s="132"/>
      <c r="T5" s="132"/>
      <c r="U5" s="132"/>
    </row>
    <row r="6" spans="1:23" ht="17.100000000000001" customHeight="1" x14ac:dyDescent="0.2">
      <c r="A6" s="133" t="s">
        <v>107</v>
      </c>
      <c r="B6" s="134" t="s">
        <v>108</v>
      </c>
      <c r="C6" s="135" t="s">
        <v>109</v>
      </c>
      <c r="D6" s="136"/>
      <c r="E6" s="133" t="s">
        <v>107</v>
      </c>
      <c r="F6" s="137" t="s">
        <v>108</v>
      </c>
      <c r="G6" s="138" t="s">
        <v>109</v>
      </c>
      <c r="H6" s="139" t="str">
        <f>IF(AND(SUMIF($S:$S,"SQ9",$R:$R)=0,ISBLANK('[1]SICI(3)'!E13),ISBLANK('[1]SICI(3)'!E15),ISBLANK('[1]SICI(3)'!E17)),"OK",IF(AND(ABS(SUMIF($S:$S,"SQ9",$R:$R))&gt;0,ISBLANK('[1]SICI(3)'!E13),ISBLANK('[1]SICI(3)'!E15),ISBLANK('[1]SICI(3)'!E17)),"Attenzione: inserire le voci di costituzione del fondo unicamente in presenza di certificazione dello stesso !!!","OK"))</f>
        <v>OK</v>
      </c>
    </row>
    <row r="7" spans="1:23" ht="17.100000000000001" customHeight="1" x14ac:dyDescent="0.3">
      <c r="A7" s="140" t="s">
        <v>110</v>
      </c>
      <c r="B7" s="141"/>
      <c r="C7" s="142"/>
      <c r="D7" s="128"/>
      <c r="E7" s="140" t="s">
        <v>110</v>
      </c>
      <c r="F7" s="141"/>
      <c r="G7" s="143"/>
      <c r="H7" s="144"/>
      <c r="O7" s="145" t="s">
        <v>111</v>
      </c>
      <c r="P7" s="146"/>
      <c r="Q7" s="147"/>
      <c r="R7" s="147"/>
      <c r="T7" s="145" t="s">
        <v>112</v>
      </c>
      <c r="U7" s="146"/>
      <c r="V7" s="147"/>
      <c r="W7" s="147"/>
    </row>
    <row r="8" spans="1:23" ht="17.100000000000001" customHeight="1" x14ac:dyDescent="0.25">
      <c r="A8" s="148" t="s">
        <v>113</v>
      </c>
      <c r="B8" s="149"/>
      <c r="C8" s="150"/>
      <c r="D8" s="128"/>
      <c r="E8" s="148" t="s">
        <v>114</v>
      </c>
      <c r="F8" s="149"/>
      <c r="G8" s="151"/>
      <c r="H8" s="144"/>
      <c r="O8" s="36" t="s">
        <v>115</v>
      </c>
      <c r="P8" s="36" t="s">
        <v>116</v>
      </c>
      <c r="Q8" s="36" t="s">
        <v>117</v>
      </c>
      <c r="R8" s="36" t="s">
        <v>12</v>
      </c>
      <c r="T8" s="36" t="s">
        <v>115</v>
      </c>
      <c r="U8" s="36" t="s">
        <v>116</v>
      </c>
      <c r="V8" s="36" t="s">
        <v>117</v>
      </c>
      <c r="W8" s="36" t="s">
        <v>12</v>
      </c>
    </row>
    <row r="9" spans="1:23" ht="17.100000000000001" customHeight="1" x14ac:dyDescent="0.2">
      <c r="A9" s="152" t="s">
        <v>118</v>
      </c>
      <c r="B9" s="153" t="s">
        <v>119</v>
      </c>
      <c r="C9" s="154">
        <v>834144</v>
      </c>
      <c r="D9" s="128"/>
      <c r="E9" s="152" t="s">
        <v>120</v>
      </c>
      <c r="F9" s="153" t="s">
        <v>121</v>
      </c>
      <c r="G9" s="154">
        <v>695973</v>
      </c>
      <c r="H9" s="144"/>
      <c r="O9" s="155">
        <v>52</v>
      </c>
      <c r="P9" s="155">
        <v>7</v>
      </c>
      <c r="Q9" s="156" t="str">
        <f>B9</f>
        <v>F00B</v>
      </c>
      <c r="R9" s="157">
        <f>ROUND(C9,0)</f>
        <v>834144</v>
      </c>
      <c r="S9" s="156" t="s">
        <v>122</v>
      </c>
      <c r="T9" s="155">
        <v>52</v>
      </c>
      <c r="U9" s="155">
        <v>61</v>
      </c>
      <c r="V9" s="158" t="str">
        <f>F9</f>
        <v>U00C</v>
      </c>
      <c r="W9" s="157">
        <f>ROUND(G9,0)</f>
        <v>695973</v>
      </c>
    </row>
    <row r="10" spans="1:23" ht="17.100000000000001" customHeight="1" x14ac:dyDescent="0.2">
      <c r="A10" s="152" t="s">
        <v>123</v>
      </c>
      <c r="B10" s="153" t="s">
        <v>124</v>
      </c>
      <c r="C10" s="154">
        <v>25792</v>
      </c>
      <c r="D10" s="128"/>
      <c r="E10" s="152" t="s">
        <v>125</v>
      </c>
      <c r="F10" s="153" t="s">
        <v>126</v>
      </c>
      <c r="G10" s="159">
        <v>116975</v>
      </c>
      <c r="H10" s="144"/>
      <c r="O10" s="155">
        <v>52</v>
      </c>
      <c r="P10" s="155">
        <v>7</v>
      </c>
      <c r="Q10" s="156" t="str">
        <f t="shared" ref="Q10:Q21" si="0">B10</f>
        <v>F10Y</v>
      </c>
      <c r="R10" s="157">
        <f t="shared" ref="R10:R21" si="1">ROUND(C10,0)</f>
        <v>25792</v>
      </c>
      <c r="S10" s="156" t="s">
        <v>122</v>
      </c>
      <c r="T10" s="155">
        <v>52</v>
      </c>
      <c r="U10" s="155">
        <v>61</v>
      </c>
      <c r="V10" s="158" t="str">
        <f t="shared" ref="V10:V31" si="2">F10</f>
        <v>U00D</v>
      </c>
      <c r="W10" s="157">
        <f t="shared" ref="W10:W31" si="3">ROUND(G10,0)</f>
        <v>116975</v>
      </c>
    </row>
    <row r="11" spans="1:23" ht="17.100000000000001" customHeight="1" thickBot="1" x14ac:dyDescent="0.25">
      <c r="A11" s="152" t="s">
        <v>127</v>
      </c>
      <c r="B11" s="160" t="s">
        <v>128</v>
      </c>
      <c r="C11" s="154">
        <v>29208</v>
      </c>
      <c r="D11" s="128"/>
      <c r="E11" s="152" t="s">
        <v>129</v>
      </c>
      <c r="F11" s="153" t="s">
        <v>130</v>
      </c>
      <c r="G11" s="159"/>
      <c r="H11" s="161"/>
      <c r="O11" s="155">
        <v>52</v>
      </c>
      <c r="P11" s="155">
        <v>7</v>
      </c>
      <c r="Q11" s="156" t="str">
        <f t="shared" si="0"/>
        <v>F00Z</v>
      </c>
      <c r="R11" s="157">
        <f t="shared" si="1"/>
        <v>29208</v>
      </c>
      <c r="S11" s="156" t="s">
        <v>122</v>
      </c>
      <c r="T11" s="155">
        <v>52</v>
      </c>
      <c r="U11" s="155">
        <v>61</v>
      </c>
      <c r="V11" s="158" t="str">
        <f t="shared" si="2"/>
        <v>U00E</v>
      </c>
      <c r="W11" s="157">
        <f t="shared" si="3"/>
        <v>0</v>
      </c>
    </row>
    <row r="12" spans="1:23" ht="17.100000000000001" customHeight="1" thickBot="1" x14ac:dyDescent="0.25">
      <c r="A12" s="152" t="s">
        <v>131</v>
      </c>
      <c r="B12" s="153" t="s">
        <v>132</v>
      </c>
      <c r="C12" s="154">
        <v>42985</v>
      </c>
      <c r="D12" s="128"/>
      <c r="E12" s="152" t="s">
        <v>133</v>
      </c>
      <c r="F12" s="153" t="s">
        <v>134</v>
      </c>
      <c r="G12" s="159"/>
      <c r="H12" s="131" t="s">
        <v>135</v>
      </c>
      <c r="O12" s="155">
        <v>52</v>
      </c>
      <c r="P12" s="155">
        <v>7</v>
      </c>
      <c r="Q12" s="156" t="str">
        <f t="shared" si="0"/>
        <v>F00C</v>
      </c>
      <c r="R12" s="157">
        <f t="shared" si="1"/>
        <v>42985</v>
      </c>
      <c r="S12" s="156" t="s">
        <v>122</v>
      </c>
      <c r="T12" s="155">
        <v>52</v>
      </c>
      <c r="U12" s="155">
        <v>61</v>
      </c>
      <c r="V12" s="158" t="str">
        <f t="shared" si="2"/>
        <v>U00F</v>
      </c>
      <c r="W12" s="157">
        <f t="shared" si="3"/>
        <v>0</v>
      </c>
    </row>
    <row r="13" spans="1:23" ht="17.100000000000001" customHeight="1" x14ac:dyDescent="0.2">
      <c r="A13" s="152" t="s">
        <v>136</v>
      </c>
      <c r="B13" s="160" t="s">
        <v>137</v>
      </c>
      <c r="C13" s="154"/>
      <c r="D13" s="128"/>
      <c r="E13" s="152" t="s">
        <v>138</v>
      </c>
      <c r="F13" s="153" t="s">
        <v>139</v>
      </c>
      <c r="G13" s="159">
        <v>307508</v>
      </c>
      <c r="H13" s="139" t="str">
        <f>IF(C84=0,"OK",IF(AND(C21/C84&lt;0.1,C45/C84&lt;0.1,C64/C84&lt;0.1,C77/C84&lt;0.1),"OK","Attenzione: la voce altre risorse fisse / variabili / a carico del bilancio risulta maggiore del 10% del totale della tabella, è necessario giustificare"))</f>
        <v>OK</v>
      </c>
      <c r="O13" s="155">
        <v>52</v>
      </c>
      <c r="P13" s="155">
        <v>7</v>
      </c>
      <c r="Q13" s="156" t="str">
        <f t="shared" si="0"/>
        <v>F70A</v>
      </c>
      <c r="R13" s="157">
        <f t="shared" si="1"/>
        <v>0</v>
      </c>
      <c r="S13" s="156" t="s">
        <v>122</v>
      </c>
      <c r="T13" s="155">
        <v>52</v>
      </c>
      <c r="U13" s="155">
        <v>61</v>
      </c>
      <c r="V13" s="158" t="str">
        <f t="shared" si="2"/>
        <v>U00G</v>
      </c>
      <c r="W13" s="157">
        <f t="shared" si="3"/>
        <v>307508</v>
      </c>
    </row>
    <row r="14" spans="1:23" ht="17.100000000000001" customHeight="1" x14ac:dyDescent="0.2">
      <c r="A14" s="152" t="s">
        <v>140</v>
      </c>
      <c r="B14" s="153" t="s">
        <v>141</v>
      </c>
      <c r="C14" s="154"/>
      <c r="D14" s="128"/>
      <c r="E14" s="152" t="s">
        <v>142</v>
      </c>
      <c r="F14" s="153" t="s">
        <v>143</v>
      </c>
      <c r="G14" s="159">
        <v>461261</v>
      </c>
      <c r="H14" s="162"/>
      <c r="O14" s="155">
        <v>52</v>
      </c>
      <c r="P14" s="155">
        <v>7</v>
      </c>
      <c r="Q14" s="156" t="str">
        <f t="shared" si="0"/>
        <v>F00D</v>
      </c>
      <c r="R14" s="157">
        <f t="shared" si="1"/>
        <v>0</v>
      </c>
      <c r="S14" s="156" t="s">
        <v>122</v>
      </c>
      <c r="T14" s="155">
        <v>52</v>
      </c>
      <c r="U14" s="155">
        <v>61</v>
      </c>
      <c r="V14" s="158" t="str">
        <f t="shared" si="2"/>
        <v>U00H</v>
      </c>
      <c r="W14" s="157">
        <f t="shared" si="3"/>
        <v>461261</v>
      </c>
    </row>
    <row r="15" spans="1:23" ht="17.100000000000001" customHeight="1" x14ac:dyDescent="0.2">
      <c r="A15" s="152" t="s">
        <v>144</v>
      </c>
      <c r="B15" s="153" t="s">
        <v>145</v>
      </c>
      <c r="C15" s="154"/>
      <c r="D15" s="128"/>
      <c r="E15" s="152" t="s">
        <v>146</v>
      </c>
      <c r="F15" s="153" t="s">
        <v>147</v>
      </c>
      <c r="G15" s="159">
        <v>3621</v>
      </c>
      <c r="H15" s="162"/>
      <c r="O15" s="155">
        <v>52</v>
      </c>
      <c r="P15" s="155">
        <v>7</v>
      </c>
      <c r="Q15" s="156" t="str">
        <f t="shared" si="0"/>
        <v>F00E</v>
      </c>
      <c r="R15" s="157">
        <f t="shared" si="1"/>
        <v>0</v>
      </c>
      <c r="S15" s="156" t="s">
        <v>122</v>
      </c>
      <c r="T15" s="155">
        <v>52</v>
      </c>
      <c r="U15" s="155">
        <v>61</v>
      </c>
      <c r="V15" s="158" t="str">
        <f t="shared" si="2"/>
        <v>U00J</v>
      </c>
      <c r="W15" s="157">
        <f t="shared" si="3"/>
        <v>3621</v>
      </c>
    </row>
    <row r="16" spans="1:23" ht="17.100000000000001" customHeight="1" x14ac:dyDescent="0.2">
      <c r="A16" s="152" t="s">
        <v>148</v>
      </c>
      <c r="B16" s="153" t="s">
        <v>149</v>
      </c>
      <c r="C16" s="154"/>
      <c r="D16" s="128"/>
      <c r="E16" s="152" t="s">
        <v>150</v>
      </c>
      <c r="F16" s="153" t="s">
        <v>151</v>
      </c>
      <c r="G16" s="159">
        <v>79</v>
      </c>
      <c r="H16" s="162"/>
      <c r="O16" s="155">
        <v>52</v>
      </c>
      <c r="P16" s="155">
        <v>7</v>
      </c>
      <c r="Q16" s="156" t="str">
        <f t="shared" si="0"/>
        <v>F00J</v>
      </c>
      <c r="R16" s="157">
        <f t="shared" si="1"/>
        <v>0</v>
      </c>
      <c r="S16" s="156" t="s">
        <v>122</v>
      </c>
      <c r="T16" s="155">
        <v>52</v>
      </c>
      <c r="U16" s="155">
        <v>61</v>
      </c>
      <c r="V16" s="158" t="str">
        <f t="shared" si="2"/>
        <v>U00K</v>
      </c>
      <c r="W16" s="157">
        <f t="shared" si="3"/>
        <v>79</v>
      </c>
    </row>
    <row r="17" spans="1:23" ht="17.100000000000001" customHeight="1" x14ac:dyDescent="0.2">
      <c r="A17" s="152" t="s">
        <v>152</v>
      </c>
      <c r="B17" s="153" t="s">
        <v>153</v>
      </c>
      <c r="C17" s="154"/>
      <c r="D17" s="128"/>
      <c r="E17" s="152" t="s">
        <v>154</v>
      </c>
      <c r="F17" s="153" t="s">
        <v>155</v>
      </c>
      <c r="G17" s="159">
        <v>71488</v>
      </c>
      <c r="H17" s="162"/>
      <c r="O17" s="155">
        <v>52</v>
      </c>
      <c r="P17" s="155">
        <v>7</v>
      </c>
      <c r="Q17" s="156" t="str">
        <f t="shared" si="0"/>
        <v>F00K</v>
      </c>
      <c r="R17" s="157">
        <f t="shared" si="1"/>
        <v>0</v>
      </c>
      <c r="S17" s="156" t="s">
        <v>122</v>
      </c>
      <c r="T17" s="155">
        <v>52</v>
      </c>
      <c r="U17" s="155">
        <v>61</v>
      </c>
      <c r="V17" s="158" t="str">
        <f t="shared" si="2"/>
        <v>U00L</v>
      </c>
      <c r="W17" s="157">
        <f t="shared" si="3"/>
        <v>71488</v>
      </c>
    </row>
    <row r="18" spans="1:23" ht="17.100000000000001" customHeight="1" thickBot="1" x14ac:dyDescent="0.25">
      <c r="A18" s="152" t="s">
        <v>156</v>
      </c>
      <c r="B18" s="153" t="s">
        <v>157</v>
      </c>
      <c r="C18" s="154"/>
      <c r="D18" s="128"/>
      <c r="E18" s="152" t="s">
        <v>158</v>
      </c>
      <c r="F18" s="163" t="s">
        <v>159</v>
      </c>
      <c r="G18" s="159"/>
      <c r="H18" s="164"/>
      <c r="O18" s="155">
        <v>52</v>
      </c>
      <c r="P18" s="155">
        <v>7</v>
      </c>
      <c r="Q18" s="156" t="str">
        <f t="shared" si="0"/>
        <v>F00M</v>
      </c>
      <c r="R18" s="157">
        <f t="shared" si="1"/>
        <v>0</v>
      </c>
      <c r="S18" s="156" t="s">
        <v>122</v>
      </c>
      <c r="T18" s="155">
        <v>52</v>
      </c>
      <c r="U18" s="155">
        <v>61</v>
      </c>
      <c r="V18" s="158" t="str">
        <f t="shared" si="2"/>
        <v>U22I</v>
      </c>
      <c r="W18" s="157">
        <f t="shared" si="3"/>
        <v>0</v>
      </c>
    </row>
    <row r="19" spans="1:23" ht="17.100000000000001" customHeight="1" x14ac:dyDescent="0.2">
      <c r="A19" s="152" t="s">
        <v>160</v>
      </c>
      <c r="B19" s="153" t="s">
        <v>161</v>
      </c>
      <c r="C19" s="154"/>
      <c r="D19" s="128"/>
      <c r="E19" s="152" t="s">
        <v>162</v>
      </c>
      <c r="F19" s="163" t="s">
        <v>163</v>
      </c>
      <c r="G19" s="159"/>
      <c r="H19" s="165"/>
      <c r="O19" s="155">
        <v>52</v>
      </c>
      <c r="P19" s="155">
        <v>7</v>
      </c>
      <c r="Q19" s="156" t="str">
        <f t="shared" si="0"/>
        <v>F15K</v>
      </c>
      <c r="R19" s="157">
        <f t="shared" si="1"/>
        <v>0</v>
      </c>
      <c r="S19" s="156" t="s">
        <v>122</v>
      </c>
      <c r="T19" s="155">
        <v>52</v>
      </c>
      <c r="U19" s="155">
        <v>61</v>
      </c>
      <c r="V19" s="158" t="str">
        <f t="shared" si="2"/>
        <v>U23I</v>
      </c>
      <c r="W19" s="157">
        <f t="shared" si="3"/>
        <v>0</v>
      </c>
    </row>
    <row r="20" spans="1:23" ht="17.100000000000001" customHeight="1" x14ac:dyDescent="0.2">
      <c r="A20" s="152" t="s">
        <v>164</v>
      </c>
      <c r="B20" s="153" t="s">
        <v>165</v>
      </c>
      <c r="C20" s="154"/>
      <c r="D20" s="128"/>
      <c r="E20" s="152" t="s">
        <v>166</v>
      </c>
      <c r="F20" s="153" t="s">
        <v>167</v>
      </c>
      <c r="G20" s="159"/>
      <c r="H20" s="165"/>
      <c r="O20" s="155">
        <v>52</v>
      </c>
      <c r="P20" s="155">
        <v>7</v>
      </c>
      <c r="Q20" s="156" t="str">
        <f t="shared" si="0"/>
        <v>F10K</v>
      </c>
      <c r="R20" s="157">
        <f t="shared" si="1"/>
        <v>0</v>
      </c>
      <c r="S20" s="156" t="s">
        <v>122</v>
      </c>
      <c r="T20" s="155">
        <v>52</v>
      </c>
      <c r="U20" s="155">
        <v>61</v>
      </c>
      <c r="V20" s="158" t="str">
        <f t="shared" si="2"/>
        <v>U00N</v>
      </c>
      <c r="W20" s="157">
        <f t="shared" si="3"/>
        <v>0</v>
      </c>
    </row>
    <row r="21" spans="1:23" ht="17.100000000000001" customHeight="1" x14ac:dyDescent="0.2">
      <c r="A21" s="152" t="s">
        <v>168</v>
      </c>
      <c r="B21" s="160" t="s">
        <v>169</v>
      </c>
      <c r="C21" s="154"/>
      <c r="D21" s="128"/>
      <c r="E21" s="152" t="s">
        <v>170</v>
      </c>
      <c r="F21" s="153" t="s">
        <v>171</v>
      </c>
      <c r="G21" s="159"/>
      <c r="H21" s="165"/>
      <c r="O21" s="155">
        <v>52</v>
      </c>
      <c r="P21" s="155">
        <v>7</v>
      </c>
      <c r="Q21" s="156" t="str">
        <f t="shared" si="0"/>
        <v>F998</v>
      </c>
      <c r="R21" s="157">
        <f t="shared" si="1"/>
        <v>0</v>
      </c>
      <c r="S21" s="156" t="s">
        <v>122</v>
      </c>
      <c r="T21" s="155">
        <v>52</v>
      </c>
      <c r="U21" s="155">
        <v>61</v>
      </c>
      <c r="V21" s="158" t="str">
        <f t="shared" si="2"/>
        <v>U04C</v>
      </c>
      <c r="W21" s="157">
        <f t="shared" si="3"/>
        <v>0</v>
      </c>
    </row>
    <row r="22" spans="1:23" ht="17.100000000000001" customHeight="1" thickBot="1" x14ac:dyDescent="0.25">
      <c r="A22" s="166" t="s">
        <v>172</v>
      </c>
      <c r="B22" s="167"/>
      <c r="C22" s="168">
        <f>SUM(C9:C21)</f>
        <v>932129</v>
      </c>
      <c r="D22" s="128"/>
      <c r="E22" s="169" t="s">
        <v>173</v>
      </c>
      <c r="F22" s="153" t="s">
        <v>174</v>
      </c>
      <c r="G22" s="159"/>
      <c r="H22" s="165"/>
      <c r="O22" s="155"/>
      <c r="P22" s="155"/>
      <c r="Q22" s="156"/>
      <c r="R22" s="157"/>
      <c r="S22" s="170"/>
      <c r="T22" s="155">
        <v>52</v>
      </c>
      <c r="U22" s="155">
        <v>61</v>
      </c>
      <c r="V22" s="158" t="str">
        <f t="shared" si="2"/>
        <v>U00P</v>
      </c>
      <c r="W22" s="157">
        <f t="shared" si="3"/>
        <v>0</v>
      </c>
    </row>
    <row r="23" spans="1:23" ht="17.100000000000001" customHeight="1" x14ac:dyDescent="0.25">
      <c r="A23" s="171" t="s">
        <v>175</v>
      </c>
      <c r="B23" s="172"/>
      <c r="C23" s="173"/>
      <c r="D23" s="128"/>
      <c r="E23" s="152" t="s">
        <v>176</v>
      </c>
      <c r="F23" s="153" t="s">
        <v>177</v>
      </c>
      <c r="G23" s="159"/>
      <c r="H23" s="165"/>
      <c r="O23" s="155"/>
      <c r="P23" s="155"/>
      <c r="Q23" s="156"/>
      <c r="R23" s="157"/>
      <c r="S23" s="170"/>
      <c r="T23" s="155">
        <v>52</v>
      </c>
      <c r="U23" s="155">
        <v>61</v>
      </c>
      <c r="V23" s="158" t="str">
        <f t="shared" si="2"/>
        <v>U00Q</v>
      </c>
      <c r="W23" s="157">
        <f t="shared" si="3"/>
        <v>0</v>
      </c>
    </row>
    <row r="24" spans="1:23" ht="17.100000000000001" customHeight="1" x14ac:dyDescent="0.2">
      <c r="A24" s="152" t="s">
        <v>178</v>
      </c>
      <c r="B24" s="160" t="s">
        <v>179</v>
      </c>
      <c r="C24" s="154">
        <v>14340</v>
      </c>
      <c r="D24" s="128"/>
      <c r="E24" s="152" t="s">
        <v>180</v>
      </c>
      <c r="F24" s="153" t="s">
        <v>181</v>
      </c>
      <c r="G24" s="159"/>
      <c r="H24" s="165"/>
      <c r="O24" s="155">
        <v>52</v>
      </c>
      <c r="P24" s="155">
        <v>9</v>
      </c>
      <c r="Q24" s="156" t="str">
        <f>B24</f>
        <v>F50H</v>
      </c>
      <c r="R24" s="157">
        <f>ROUND(C24,0)</f>
        <v>14340</v>
      </c>
      <c r="S24" s="156" t="s">
        <v>122</v>
      </c>
      <c r="T24" s="155">
        <v>52</v>
      </c>
      <c r="U24" s="155">
        <v>61</v>
      </c>
      <c r="V24" s="158" t="str">
        <f t="shared" si="2"/>
        <v>U00R</v>
      </c>
      <c r="W24" s="157">
        <f t="shared" si="3"/>
        <v>0</v>
      </c>
    </row>
    <row r="25" spans="1:23" ht="17.100000000000001" customHeight="1" x14ac:dyDescent="0.2">
      <c r="A25" s="152" t="s">
        <v>182</v>
      </c>
      <c r="B25" s="163" t="s">
        <v>183</v>
      </c>
      <c r="C25" s="154"/>
      <c r="D25" s="128"/>
      <c r="E25" s="152" t="s">
        <v>184</v>
      </c>
      <c r="F25" s="153" t="s">
        <v>185</v>
      </c>
      <c r="G25" s="159"/>
      <c r="H25" s="165"/>
      <c r="O25" s="155">
        <v>52</v>
      </c>
      <c r="P25" s="155">
        <v>9</v>
      </c>
      <c r="Q25" s="156" t="str">
        <f t="shared" ref="Q25:Q45" si="4">B25</f>
        <v>F96H</v>
      </c>
      <c r="R25" s="157">
        <f t="shared" ref="R25:R45" si="5">ROUND(C25,0)</f>
        <v>0</v>
      </c>
      <c r="S25" s="156" t="s">
        <v>122</v>
      </c>
      <c r="T25" s="155">
        <v>52</v>
      </c>
      <c r="U25" s="155">
        <v>61</v>
      </c>
      <c r="V25" s="158" t="str">
        <f t="shared" si="2"/>
        <v>U00S</v>
      </c>
      <c r="W25" s="157">
        <f t="shared" si="3"/>
        <v>0</v>
      </c>
    </row>
    <row r="26" spans="1:23" ht="17.100000000000001" customHeight="1" x14ac:dyDescent="0.2">
      <c r="A26" s="152" t="s">
        <v>186</v>
      </c>
      <c r="B26" s="163" t="s">
        <v>187</v>
      </c>
      <c r="C26" s="154"/>
      <c r="D26" s="128"/>
      <c r="E26" s="152" t="s">
        <v>188</v>
      </c>
      <c r="F26" s="153" t="s">
        <v>189</v>
      </c>
      <c r="G26" s="159">
        <v>50491</v>
      </c>
      <c r="H26" s="165"/>
      <c r="O26" s="155">
        <v>52</v>
      </c>
      <c r="P26" s="155">
        <v>9</v>
      </c>
      <c r="Q26" s="156" t="str">
        <f t="shared" si="4"/>
        <v>F00N</v>
      </c>
      <c r="R26" s="157">
        <f t="shared" si="5"/>
        <v>0</v>
      </c>
      <c r="S26" s="156" t="s">
        <v>122</v>
      </c>
      <c r="T26" s="155">
        <v>52</v>
      </c>
      <c r="U26" s="155">
        <v>61</v>
      </c>
      <c r="V26" s="158" t="str">
        <f t="shared" si="2"/>
        <v>U00T</v>
      </c>
      <c r="W26" s="157">
        <f t="shared" si="3"/>
        <v>50491</v>
      </c>
    </row>
    <row r="27" spans="1:23" ht="17.100000000000001" customHeight="1" x14ac:dyDescent="0.2">
      <c r="A27" s="152" t="s">
        <v>190</v>
      </c>
      <c r="B27" s="163" t="s">
        <v>191</v>
      </c>
      <c r="C27" s="154"/>
      <c r="D27" s="128"/>
      <c r="E27" s="174" t="s">
        <v>192</v>
      </c>
      <c r="F27" s="175" t="s">
        <v>193</v>
      </c>
      <c r="G27" s="176"/>
      <c r="H27" s="165"/>
      <c r="O27" s="155">
        <v>52</v>
      </c>
      <c r="P27" s="155">
        <v>9</v>
      </c>
      <c r="Q27" s="156" t="str">
        <f t="shared" si="4"/>
        <v>F00Q</v>
      </c>
      <c r="R27" s="157">
        <f t="shared" si="5"/>
        <v>0</v>
      </c>
      <c r="S27" s="156" t="s">
        <v>122</v>
      </c>
      <c r="T27" s="155">
        <v>52</v>
      </c>
      <c r="U27" s="155">
        <v>61</v>
      </c>
      <c r="V27" s="158" t="str">
        <f t="shared" si="2"/>
        <v>U01B</v>
      </c>
      <c r="W27" s="157">
        <f t="shared" si="3"/>
        <v>0</v>
      </c>
    </row>
    <row r="28" spans="1:23" ht="17.100000000000001" customHeight="1" x14ac:dyDescent="0.25">
      <c r="A28" s="152" t="s">
        <v>194</v>
      </c>
      <c r="B28" s="153" t="s">
        <v>195</v>
      </c>
      <c r="C28" s="154"/>
      <c r="D28" s="128"/>
      <c r="E28" s="152" t="s">
        <v>196</v>
      </c>
      <c r="F28" s="153" t="s">
        <v>197</v>
      </c>
      <c r="G28" s="176"/>
      <c r="H28" s="165"/>
      <c r="I28" s="177"/>
      <c r="J28" s="178"/>
      <c r="O28" s="155">
        <v>52</v>
      </c>
      <c r="P28" s="155">
        <v>9</v>
      </c>
      <c r="Q28" s="156" t="str">
        <f t="shared" si="4"/>
        <v>F10M</v>
      </c>
      <c r="R28" s="157">
        <f t="shared" si="5"/>
        <v>0</v>
      </c>
      <c r="S28" s="156" t="s">
        <v>122</v>
      </c>
      <c r="T28" s="155">
        <v>52</v>
      </c>
      <c r="U28" s="155">
        <v>61</v>
      </c>
      <c r="V28" s="158" t="str">
        <f t="shared" si="2"/>
        <v>U00M</v>
      </c>
      <c r="W28" s="157">
        <f t="shared" si="3"/>
        <v>0</v>
      </c>
    </row>
    <row r="29" spans="1:23" ht="17.100000000000001" customHeight="1" x14ac:dyDescent="0.2">
      <c r="A29" s="152" t="s">
        <v>198</v>
      </c>
      <c r="B29" s="153" t="s">
        <v>199</v>
      </c>
      <c r="C29" s="154"/>
      <c r="D29" s="128"/>
      <c r="E29" s="152" t="s">
        <v>200</v>
      </c>
      <c r="F29" s="153" t="s">
        <v>201</v>
      </c>
      <c r="G29" s="176"/>
      <c r="H29" s="165"/>
      <c r="O29" s="155">
        <v>52</v>
      </c>
      <c r="P29" s="155">
        <v>9</v>
      </c>
      <c r="Q29" s="156" t="str">
        <f t="shared" si="4"/>
        <v>F10N</v>
      </c>
      <c r="R29" s="157">
        <f t="shared" si="5"/>
        <v>0</v>
      </c>
      <c r="S29" s="156" t="s">
        <v>122</v>
      </c>
      <c r="T29" s="155">
        <v>52</v>
      </c>
      <c r="U29" s="155">
        <v>61</v>
      </c>
      <c r="V29" s="158" t="str">
        <f t="shared" si="2"/>
        <v>U00V</v>
      </c>
      <c r="W29" s="157">
        <f t="shared" si="3"/>
        <v>0</v>
      </c>
    </row>
    <row r="30" spans="1:23" ht="17.100000000000001" customHeight="1" x14ac:dyDescent="0.2">
      <c r="A30" s="152" t="s">
        <v>202</v>
      </c>
      <c r="B30" s="153" t="s">
        <v>203</v>
      </c>
      <c r="C30" s="154"/>
      <c r="D30" s="128"/>
      <c r="E30" s="152" t="s">
        <v>204</v>
      </c>
      <c r="F30" s="153" t="s">
        <v>205</v>
      </c>
      <c r="G30" s="176"/>
      <c r="H30" s="165"/>
      <c r="O30" s="155">
        <v>52</v>
      </c>
      <c r="P30" s="155">
        <v>9</v>
      </c>
      <c r="Q30" s="156" t="str">
        <f t="shared" si="4"/>
        <v>F10L</v>
      </c>
      <c r="R30" s="157">
        <f t="shared" si="5"/>
        <v>0</v>
      </c>
      <c r="S30" s="156" t="s">
        <v>122</v>
      </c>
      <c r="T30" s="155">
        <v>52</v>
      </c>
      <c r="U30" s="155">
        <v>61</v>
      </c>
      <c r="V30" s="158" t="str">
        <f t="shared" si="2"/>
        <v>U00Y</v>
      </c>
      <c r="W30" s="157">
        <f t="shared" si="3"/>
        <v>0</v>
      </c>
    </row>
    <row r="31" spans="1:23" ht="17.100000000000001" customHeight="1" x14ac:dyDescent="0.2">
      <c r="A31" s="152" t="s">
        <v>206</v>
      </c>
      <c r="B31" s="153" t="s">
        <v>207</v>
      </c>
      <c r="C31" s="154"/>
      <c r="D31" s="128"/>
      <c r="E31" s="179" t="s">
        <v>208</v>
      </c>
      <c r="F31" s="180" t="s">
        <v>209</v>
      </c>
      <c r="G31" s="159"/>
      <c r="H31" s="165"/>
      <c r="O31" s="155">
        <v>52</v>
      </c>
      <c r="P31" s="155">
        <v>9</v>
      </c>
      <c r="Q31" s="156" t="str">
        <f t="shared" si="4"/>
        <v>F16T</v>
      </c>
      <c r="R31" s="157">
        <f t="shared" si="5"/>
        <v>0</v>
      </c>
      <c r="S31" s="156" t="s">
        <v>122</v>
      </c>
      <c r="T31" s="155">
        <v>52</v>
      </c>
      <c r="U31" s="155">
        <v>61</v>
      </c>
      <c r="V31" s="158" t="str">
        <f t="shared" si="2"/>
        <v>U998</v>
      </c>
      <c r="W31" s="157">
        <f t="shared" si="3"/>
        <v>0</v>
      </c>
    </row>
    <row r="32" spans="1:23" ht="17.100000000000001" customHeight="1" thickBot="1" x14ac:dyDescent="0.25">
      <c r="A32" s="152" t="s">
        <v>210</v>
      </c>
      <c r="B32" s="153" t="s">
        <v>211</v>
      </c>
      <c r="C32" s="154"/>
      <c r="D32" s="128"/>
      <c r="E32" s="181" t="s">
        <v>212</v>
      </c>
      <c r="F32" s="167"/>
      <c r="G32" s="168">
        <f>SUM(G9:G31)</f>
        <v>1707396</v>
      </c>
      <c r="H32" s="165"/>
      <c r="O32" s="155">
        <v>52</v>
      </c>
      <c r="P32" s="155">
        <v>9</v>
      </c>
      <c r="Q32" s="156" t="str">
        <f t="shared" si="4"/>
        <v>F00S</v>
      </c>
      <c r="R32" s="157">
        <f t="shared" si="5"/>
        <v>0</v>
      </c>
      <c r="S32" s="156" t="s">
        <v>122</v>
      </c>
      <c r="T32" s="155"/>
      <c r="U32" s="155"/>
      <c r="V32" s="158"/>
      <c r="W32" s="157"/>
    </row>
    <row r="33" spans="1:23" ht="17.100000000000001" customHeight="1" thickBot="1" x14ac:dyDescent="0.3">
      <c r="A33" s="152" t="s">
        <v>213</v>
      </c>
      <c r="B33" s="153" t="s">
        <v>214</v>
      </c>
      <c r="C33" s="154"/>
      <c r="D33" s="128"/>
      <c r="E33" s="182" t="s">
        <v>215</v>
      </c>
      <c r="F33" s="183"/>
      <c r="G33" s="184">
        <f>G32</f>
        <v>1707396</v>
      </c>
      <c r="H33" s="165"/>
      <c r="O33" s="155">
        <v>52</v>
      </c>
      <c r="P33" s="155">
        <v>9</v>
      </c>
      <c r="Q33" s="156" t="str">
        <f t="shared" si="4"/>
        <v>F00V</v>
      </c>
      <c r="R33" s="157">
        <f t="shared" si="5"/>
        <v>0</v>
      </c>
      <c r="S33" s="156" t="s">
        <v>122</v>
      </c>
      <c r="T33" s="155"/>
      <c r="U33" s="155"/>
      <c r="V33" s="158"/>
      <c r="W33" s="157"/>
    </row>
    <row r="34" spans="1:23" ht="17.100000000000001" customHeight="1" x14ac:dyDescent="0.25">
      <c r="A34" s="152" t="s">
        <v>216</v>
      </c>
      <c r="B34" s="153" t="s">
        <v>217</v>
      </c>
      <c r="C34" s="154"/>
      <c r="D34" s="128"/>
      <c r="E34" s="185" t="s">
        <v>218</v>
      </c>
      <c r="F34" s="141"/>
      <c r="G34" s="143"/>
      <c r="H34" s="165"/>
      <c r="O34" s="155">
        <v>52</v>
      </c>
      <c r="P34" s="155">
        <v>9</v>
      </c>
      <c r="Q34" s="156" t="str">
        <f t="shared" si="4"/>
        <v>F01V</v>
      </c>
      <c r="R34" s="157">
        <f t="shared" si="5"/>
        <v>0</v>
      </c>
      <c r="S34" s="156" t="s">
        <v>122</v>
      </c>
      <c r="T34" s="155"/>
      <c r="U34" s="155"/>
      <c r="V34" s="156"/>
      <c r="W34" s="157"/>
    </row>
    <row r="35" spans="1:23" ht="17.100000000000001" customHeight="1" x14ac:dyDescent="0.25">
      <c r="A35" s="152" t="s">
        <v>219</v>
      </c>
      <c r="B35" s="153" t="s">
        <v>220</v>
      </c>
      <c r="C35" s="154"/>
      <c r="D35" s="128"/>
      <c r="E35" s="148" t="s">
        <v>114</v>
      </c>
      <c r="F35" s="186"/>
      <c r="G35" s="187"/>
      <c r="H35" s="165"/>
      <c r="O35" s="155">
        <v>52</v>
      </c>
      <c r="P35" s="155">
        <v>9</v>
      </c>
      <c r="Q35" s="156" t="str">
        <f t="shared" si="4"/>
        <v>F00T</v>
      </c>
      <c r="R35" s="157">
        <f t="shared" si="5"/>
        <v>0</v>
      </c>
      <c r="S35" s="156" t="s">
        <v>122</v>
      </c>
      <c r="T35" s="155"/>
      <c r="U35" s="155"/>
      <c r="V35" s="156"/>
      <c r="W35" s="157"/>
    </row>
    <row r="36" spans="1:23" ht="17.100000000000001" customHeight="1" x14ac:dyDescent="0.2">
      <c r="A36" s="152" t="s">
        <v>221</v>
      </c>
      <c r="B36" s="153" t="s">
        <v>222</v>
      </c>
      <c r="C36" s="154">
        <v>6196</v>
      </c>
      <c r="D36" s="128"/>
      <c r="E36" s="152" t="s">
        <v>223</v>
      </c>
      <c r="F36" s="153" t="s">
        <v>224</v>
      </c>
      <c r="G36" s="154">
        <v>270267</v>
      </c>
      <c r="H36" s="165"/>
      <c r="O36" s="155">
        <v>52</v>
      </c>
      <c r="P36" s="155">
        <v>9</v>
      </c>
      <c r="Q36" s="156" t="str">
        <f t="shared" si="4"/>
        <v>F00U</v>
      </c>
      <c r="R36" s="157">
        <f t="shared" si="5"/>
        <v>6196</v>
      </c>
      <c r="S36" s="156" t="s">
        <v>122</v>
      </c>
      <c r="T36" s="155">
        <v>53</v>
      </c>
      <c r="U36" s="155">
        <v>61</v>
      </c>
      <c r="V36" s="158" t="str">
        <f>F36</f>
        <v>U00U</v>
      </c>
      <c r="W36" s="157">
        <f>ROUND(G36,0)</f>
        <v>270267</v>
      </c>
    </row>
    <row r="37" spans="1:23" ht="17.100000000000001" customHeight="1" x14ac:dyDescent="0.2">
      <c r="A37" s="152" t="s">
        <v>225</v>
      </c>
      <c r="B37" s="153" t="s">
        <v>226</v>
      </c>
      <c r="C37" s="154">
        <v>75985</v>
      </c>
      <c r="D37" s="128"/>
      <c r="E37" s="152" t="s">
        <v>227</v>
      </c>
      <c r="F37" s="153" t="s">
        <v>228</v>
      </c>
      <c r="G37" s="154">
        <v>54697</v>
      </c>
      <c r="H37" s="165"/>
      <c r="O37" s="155">
        <v>52</v>
      </c>
      <c r="P37" s="155">
        <v>9</v>
      </c>
      <c r="Q37" s="156" t="str">
        <f t="shared" si="4"/>
        <v>F00W</v>
      </c>
      <c r="R37" s="157">
        <f t="shared" si="5"/>
        <v>75985</v>
      </c>
      <c r="S37" s="156" t="s">
        <v>122</v>
      </c>
      <c r="T37" s="155">
        <v>53</v>
      </c>
      <c r="U37" s="155">
        <v>61</v>
      </c>
      <c r="V37" s="158" t="str">
        <f>F37</f>
        <v>U00W</v>
      </c>
      <c r="W37" s="157">
        <f>ROUND(G37,0)</f>
        <v>54697</v>
      </c>
    </row>
    <row r="38" spans="1:23" ht="17.100000000000001" customHeight="1" x14ac:dyDescent="0.2">
      <c r="A38" s="152" t="s">
        <v>229</v>
      </c>
      <c r="B38" s="153" t="s">
        <v>230</v>
      </c>
      <c r="C38" s="154"/>
      <c r="D38" s="128"/>
      <c r="E38" s="188" t="s">
        <v>231</v>
      </c>
      <c r="F38" s="153" t="s">
        <v>232</v>
      </c>
      <c r="G38" s="154"/>
      <c r="H38" s="165"/>
      <c r="O38" s="155">
        <v>52</v>
      </c>
      <c r="P38" s="155">
        <v>9</v>
      </c>
      <c r="Q38" s="156" t="str">
        <f t="shared" si="4"/>
        <v>F00X</v>
      </c>
      <c r="R38" s="157">
        <f t="shared" si="5"/>
        <v>0</v>
      </c>
      <c r="S38" s="156" t="s">
        <v>122</v>
      </c>
      <c r="T38" s="155">
        <v>53</v>
      </c>
      <c r="U38" s="155">
        <v>61</v>
      </c>
      <c r="V38" s="158" t="str">
        <f>F38</f>
        <v>U00X</v>
      </c>
      <c r="W38" s="157">
        <f>ROUND(G38,0)</f>
        <v>0</v>
      </c>
    </row>
    <row r="39" spans="1:23" ht="17.100000000000001" customHeight="1" thickBot="1" x14ac:dyDescent="0.25">
      <c r="A39" s="152" t="s">
        <v>233</v>
      </c>
      <c r="B39" s="153" t="s">
        <v>234</v>
      </c>
      <c r="C39" s="154"/>
      <c r="D39" s="128"/>
      <c r="E39" s="189" t="s">
        <v>212</v>
      </c>
      <c r="F39" s="190"/>
      <c r="G39" s="191">
        <f>SUM(G36:G38)</f>
        <v>324964</v>
      </c>
      <c r="H39" s="165"/>
      <c r="O39" s="155">
        <v>52</v>
      </c>
      <c r="P39" s="155">
        <v>9</v>
      </c>
      <c r="Q39" s="156" t="str">
        <f t="shared" si="4"/>
        <v>F00Y</v>
      </c>
      <c r="R39" s="157">
        <f t="shared" si="5"/>
        <v>0</v>
      </c>
      <c r="S39" s="156" t="s">
        <v>122</v>
      </c>
      <c r="U39" s="155"/>
      <c r="V39" s="158"/>
      <c r="W39" s="157"/>
    </row>
    <row r="40" spans="1:23" ht="17.100000000000001" customHeight="1" thickBot="1" x14ac:dyDescent="0.25">
      <c r="A40" s="152" t="s">
        <v>235</v>
      </c>
      <c r="B40" s="153" t="s">
        <v>236</v>
      </c>
      <c r="C40" s="154">
        <v>79323</v>
      </c>
      <c r="D40" s="128"/>
      <c r="E40" s="192" t="s">
        <v>237</v>
      </c>
      <c r="F40" s="193"/>
      <c r="G40" s="194">
        <f>G39</f>
        <v>324964</v>
      </c>
      <c r="H40" s="165"/>
      <c r="O40" s="155">
        <v>52</v>
      </c>
      <c r="P40" s="155">
        <v>9</v>
      </c>
      <c r="Q40" s="156" t="str">
        <f t="shared" si="4"/>
        <v>F01J</v>
      </c>
      <c r="R40" s="157">
        <f t="shared" si="5"/>
        <v>79323</v>
      </c>
      <c r="S40" s="156" t="s">
        <v>122</v>
      </c>
      <c r="T40" s="156"/>
      <c r="U40" s="155"/>
      <c r="V40" s="158"/>
      <c r="W40" s="157"/>
    </row>
    <row r="41" spans="1:23" ht="17.100000000000001" customHeight="1" x14ac:dyDescent="0.3">
      <c r="A41" s="152" t="s">
        <v>238</v>
      </c>
      <c r="B41" s="153" t="s">
        <v>239</v>
      </c>
      <c r="C41" s="154">
        <v>600117</v>
      </c>
      <c r="D41" s="128"/>
      <c r="E41" s="140" t="s">
        <v>240</v>
      </c>
      <c r="F41" s="141"/>
      <c r="G41" s="143"/>
      <c r="H41" s="165"/>
      <c r="O41" s="155">
        <v>52</v>
      </c>
      <c r="P41" s="155">
        <v>9</v>
      </c>
      <c r="Q41" s="156" t="str">
        <f t="shared" si="4"/>
        <v>F01K</v>
      </c>
      <c r="R41" s="157">
        <f t="shared" si="5"/>
        <v>600117</v>
      </c>
      <c r="S41" s="156" t="s">
        <v>122</v>
      </c>
      <c r="T41" s="156"/>
      <c r="U41" s="155"/>
      <c r="V41" s="156"/>
      <c r="W41" s="157"/>
    </row>
    <row r="42" spans="1:23" ht="17.100000000000001" customHeight="1" x14ac:dyDescent="0.2">
      <c r="A42" s="152" t="s">
        <v>241</v>
      </c>
      <c r="B42" s="153" t="s">
        <v>242</v>
      </c>
      <c r="C42" s="154"/>
      <c r="D42" s="128"/>
      <c r="E42" s="148" t="s">
        <v>114</v>
      </c>
      <c r="F42" s="190"/>
      <c r="G42" s="195"/>
      <c r="H42" s="165"/>
      <c r="O42" s="155">
        <v>52</v>
      </c>
      <c r="P42" s="155">
        <v>9</v>
      </c>
      <c r="Q42" s="156" t="str">
        <f t="shared" si="4"/>
        <v>F01L</v>
      </c>
      <c r="R42" s="157">
        <f t="shared" si="5"/>
        <v>0</v>
      </c>
      <c r="S42" s="156" t="s">
        <v>122</v>
      </c>
      <c r="T42" s="155"/>
      <c r="U42" s="155"/>
      <c r="V42" s="156"/>
      <c r="W42" s="157"/>
    </row>
    <row r="43" spans="1:23" ht="17.100000000000001" customHeight="1" x14ac:dyDescent="0.2">
      <c r="A43" s="152" t="s">
        <v>243</v>
      </c>
      <c r="B43" s="153" t="s">
        <v>244</v>
      </c>
      <c r="C43" s="154"/>
      <c r="D43" s="128"/>
      <c r="E43" s="152" t="s">
        <v>245</v>
      </c>
      <c r="F43" s="153" t="s">
        <v>246</v>
      </c>
      <c r="G43" s="154">
        <v>93089</v>
      </c>
      <c r="O43" s="155">
        <v>52</v>
      </c>
      <c r="P43" s="155">
        <v>9</v>
      </c>
      <c r="Q43" s="156" t="str">
        <f t="shared" si="4"/>
        <v>F01M</v>
      </c>
      <c r="R43" s="157">
        <f t="shared" si="5"/>
        <v>0</v>
      </c>
      <c r="S43" s="156" t="s">
        <v>122</v>
      </c>
      <c r="T43" s="155">
        <v>78</v>
      </c>
      <c r="U43" s="155">
        <v>61</v>
      </c>
      <c r="V43" s="158" t="str">
        <f>F43</f>
        <v>U05P</v>
      </c>
      <c r="W43" s="157">
        <f>ROUND(G43,0)</f>
        <v>93089</v>
      </c>
    </row>
    <row r="44" spans="1:23" ht="17.100000000000001" customHeight="1" x14ac:dyDescent="0.2">
      <c r="A44" s="152" t="s">
        <v>247</v>
      </c>
      <c r="B44" s="153" t="s">
        <v>248</v>
      </c>
      <c r="C44" s="154">
        <v>22732</v>
      </c>
      <c r="D44" s="128"/>
      <c r="E44" s="152" t="s">
        <v>249</v>
      </c>
      <c r="F44" s="153" t="s">
        <v>250</v>
      </c>
      <c r="G44" s="154"/>
      <c r="O44" s="155">
        <v>52</v>
      </c>
      <c r="P44" s="155">
        <v>9</v>
      </c>
      <c r="Q44" s="156" t="str">
        <f t="shared" si="4"/>
        <v>F01N</v>
      </c>
      <c r="R44" s="157">
        <f t="shared" si="5"/>
        <v>22732</v>
      </c>
      <c r="S44" s="156" t="s">
        <v>122</v>
      </c>
      <c r="T44" s="155">
        <v>78</v>
      </c>
      <c r="U44" s="155">
        <v>61</v>
      </c>
      <c r="V44" s="158" t="str">
        <f>F44</f>
        <v>U05Q</v>
      </c>
      <c r="W44" s="157">
        <f>ROUND(G44,0)</f>
        <v>0</v>
      </c>
    </row>
    <row r="45" spans="1:23" ht="17.100000000000001" customHeight="1" x14ac:dyDescent="0.2">
      <c r="A45" s="152" t="s">
        <v>251</v>
      </c>
      <c r="B45" s="153" t="s">
        <v>252</v>
      </c>
      <c r="C45" s="154"/>
      <c r="D45" s="128"/>
      <c r="E45" s="152" t="s">
        <v>253</v>
      </c>
      <c r="F45" s="153" t="s">
        <v>254</v>
      </c>
      <c r="G45" s="154"/>
      <c r="O45" s="155">
        <v>52</v>
      </c>
      <c r="P45" s="155">
        <v>9</v>
      </c>
      <c r="Q45" s="156" t="str">
        <f t="shared" si="4"/>
        <v>F995</v>
      </c>
      <c r="R45" s="157">
        <f t="shared" si="5"/>
        <v>0</v>
      </c>
      <c r="S45" s="156" t="s">
        <v>122</v>
      </c>
      <c r="T45" s="155">
        <v>78</v>
      </c>
      <c r="U45" s="155">
        <v>61</v>
      </c>
      <c r="V45" s="158" t="str">
        <f>F45</f>
        <v>U05R</v>
      </c>
      <c r="W45" s="157">
        <f>ROUND(G45,0)</f>
        <v>0</v>
      </c>
    </row>
    <row r="46" spans="1:23" ht="17.100000000000001" customHeight="1" thickBot="1" x14ac:dyDescent="0.25">
      <c r="A46" s="166" t="s">
        <v>255</v>
      </c>
      <c r="B46" s="167"/>
      <c r="C46" s="168">
        <f>SUM(C24:C45)</f>
        <v>798693</v>
      </c>
      <c r="D46" s="128"/>
      <c r="E46" s="196" t="s">
        <v>256</v>
      </c>
      <c r="F46" s="153" t="s">
        <v>257</v>
      </c>
      <c r="G46" s="154"/>
      <c r="O46" s="155"/>
      <c r="P46" s="155"/>
      <c r="Q46" s="156"/>
      <c r="R46" s="157"/>
      <c r="S46" s="170"/>
      <c r="T46" s="155">
        <v>78</v>
      </c>
      <c r="U46" s="155">
        <v>61</v>
      </c>
      <c r="V46" s="158" t="str">
        <f>F46</f>
        <v>U05S</v>
      </c>
      <c r="W46" s="157">
        <f>ROUND(G46,0)</f>
        <v>0</v>
      </c>
    </row>
    <row r="47" spans="1:23" ht="17.100000000000001" customHeight="1" thickBot="1" x14ac:dyDescent="0.3">
      <c r="A47" s="171" t="s">
        <v>258</v>
      </c>
      <c r="B47" s="172"/>
      <c r="C47" s="173"/>
      <c r="D47" s="128"/>
      <c r="E47" s="181" t="s">
        <v>212</v>
      </c>
      <c r="F47" s="197"/>
      <c r="G47" s="168">
        <f>SUM(G43:G46)</f>
        <v>93089</v>
      </c>
      <c r="O47" s="155"/>
      <c r="P47" s="155"/>
      <c r="Q47" s="156"/>
      <c r="R47" s="157"/>
      <c r="S47" s="170"/>
      <c r="T47" s="155" t="s">
        <v>103</v>
      </c>
      <c r="U47" s="155"/>
      <c r="V47" s="156"/>
      <c r="W47" s="157"/>
    </row>
    <row r="48" spans="1:23" ht="17.100000000000001" customHeight="1" thickBot="1" x14ac:dyDescent="0.3">
      <c r="A48" s="152" t="s">
        <v>259</v>
      </c>
      <c r="B48" s="153" t="s">
        <v>260</v>
      </c>
      <c r="C48" s="154"/>
      <c r="D48" s="128"/>
      <c r="E48" s="182" t="s">
        <v>261</v>
      </c>
      <c r="F48" s="198"/>
      <c r="G48" s="184">
        <f>G47</f>
        <v>93089</v>
      </c>
      <c r="O48" s="155">
        <v>52</v>
      </c>
      <c r="P48" s="155">
        <v>81</v>
      </c>
      <c r="Q48" s="156" t="str">
        <f>B48</f>
        <v>F01Q</v>
      </c>
      <c r="R48" s="157">
        <f>ROUND(C48,0)</f>
        <v>0</v>
      </c>
      <c r="S48" s="156" t="s">
        <v>122</v>
      </c>
      <c r="T48" s="155"/>
      <c r="U48" s="155"/>
      <c r="V48" s="156"/>
      <c r="W48" s="157"/>
    </row>
    <row r="49" spans="1:23" ht="17.100000000000001" customHeight="1" x14ac:dyDescent="0.2">
      <c r="A49" s="152" t="s">
        <v>262</v>
      </c>
      <c r="B49" s="153" t="s">
        <v>263</v>
      </c>
      <c r="C49" s="154"/>
      <c r="D49" s="128"/>
      <c r="E49" s="188"/>
      <c r="F49" s="190"/>
      <c r="G49" s="195"/>
      <c r="O49" s="155">
        <v>52</v>
      </c>
      <c r="P49" s="155">
        <v>81</v>
      </c>
      <c r="Q49" s="156" t="str">
        <f t="shared" ref="Q49:Q55" si="6">B49</f>
        <v>F01R</v>
      </c>
      <c r="R49" s="157">
        <f t="shared" ref="R49:R55" si="7">ROUND(C49,0)</f>
        <v>0</v>
      </c>
      <c r="S49" s="156" t="s">
        <v>122</v>
      </c>
      <c r="T49" s="155"/>
      <c r="U49" s="155"/>
      <c r="V49" s="156"/>
      <c r="W49" s="170"/>
    </row>
    <row r="50" spans="1:23" ht="17.100000000000001" customHeight="1" x14ac:dyDescent="0.2">
      <c r="A50" s="152" t="s">
        <v>264</v>
      </c>
      <c r="B50" s="199" t="s">
        <v>265</v>
      </c>
      <c r="C50" s="154"/>
      <c r="D50" s="128"/>
      <c r="E50" s="188"/>
      <c r="F50" s="190"/>
      <c r="G50" s="195"/>
      <c r="O50" s="155">
        <v>52</v>
      </c>
      <c r="P50" s="155">
        <v>81</v>
      </c>
      <c r="Q50" s="156" t="str">
        <f t="shared" si="6"/>
        <v>F03Q</v>
      </c>
      <c r="R50" s="157">
        <f t="shared" si="7"/>
        <v>0</v>
      </c>
      <c r="S50" s="156" t="s">
        <v>122</v>
      </c>
      <c r="T50" s="155"/>
      <c r="U50" s="155"/>
      <c r="V50" s="156"/>
      <c r="W50" s="170"/>
    </row>
    <row r="51" spans="1:23" ht="17.100000000000001" customHeight="1" x14ac:dyDescent="0.2">
      <c r="A51" s="152" t="s">
        <v>266</v>
      </c>
      <c r="B51" s="163" t="s">
        <v>267</v>
      </c>
      <c r="C51" s="154">
        <v>14834</v>
      </c>
      <c r="D51" s="128"/>
      <c r="E51" s="188"/>
      <c r="F51" s="190"/>
      <c r="G51" s="195"/>
      <c r="O51" s="155">
        <v>52</v>
      </c>
      <c r="P51" s="155">
        <v>81</v>
      </c>
      <c r="Q51" s="156" t="str">
        <f t="shared" si="6"/>
        <v>F27I</v>
      </c>
      <c r="R51" s="157">
        <f t="shared" si="7"/>
        <v>14834</v>
      </c>
      <c r="S51" s="156" t="s">
        <v>122</v>
      </c>
      <c r="T51" s="155"/>
      <c r="U51" s="155"/>
      <c r="V51" s="156"/>
      <c r="W51" s="170"/>
    </row>
    <row r="52" spans="1:23" ht="17.100000000000001" customHeight="1" x14ac:dyDescent="0.2">
      <c r="A52" s="152" t="s">
        <v>268</v>
      </c>
      <c r="B52" s="163" t="s">
        <v>269</v>
      </c>
      <c r="C52" s="154"/>
      <c r="D52" s="128"/>
      <c r="E52" s="188"/>
      <c r="F52" s="190"/>
      <c r="G52" s="195"/>
      <c r="O52" s="155">
        <v>52</v>
      </c>
      <c r="P52" s="155">
        <v>81</v>
      </c>
      <c r="Q52" s="156" t="str">
        <f t="shared" si="6"/>
        <v>F00P</v>
      </c>
      <c r="R52" s="157">
        <f t="shared" si="7"/>
        <v>0</v>
      </c>
      <c r="S52" s="156" t="s">
        <v>122</v>
      </c>
      <c r="T52" s="156"/>
      <c r="U52" s="156"/>
      <c r="V52" s="156"/>
      <c r="W52" s="170"/>
    </row>
    <row r="53" spans="1:23" ht="17.100000000000001" customHeight="1" x14ac:dyDescent="0.2">
      <c r="A53" s="152" t="s">
        <v>270</v>
      </c>
      <c r="B53" s="153" t="s">
        <v>271</v>
      </c>
      <c r="C53" s="154"/>
      <c r="D53" s="128"/>
      <c r="E53" s="188"/>
      <c r="F53" s="190"/>
      <c r="G53" s="195"/>
      <c r="O53" s="155">
        <v>52</v>
      </c>
      <c r="P53" s="155">
        <v>81</v>
      </c>
      <c r="Q53" s="156" t="str">
        <f t="shared" si="6"/>
        <v>F01S</v>
      </c>
      <c r="R53" s="157">
        <f t="shared" si="7"/>
        <v>0</v>
      </c>
      <c r="S53" s="156" t="s">
        <v>122</v>
      </c>
      <c r="T53" s="156"/>
      <c r="U53" s="156"/>
      <c r="V53" s="156"/>
      <c r="W53" s="170"/>
    </row>
    <row r="54" spans="1:23" ht="17.100000000000001" customHeight="1" x14ac:dyDescent="0.2">
      <c r="A54" s="152" t="s">
        <v>272</v>
      </c>
      <c r="B54" s="153" t="s">
        <v>273</v>
      </c>
      <c r="C54" s="154"/>
      <c r="D54" s="128"/>
      <c r="E54" s="188"/>
      <c r="F54" s="190"/>
      <c r="G54" s="195"/>
      <c r="O54" s="155">
        <v>52</v>
      </c>
      <c r="P54" s="155">
        <v>81</v>
      </c>
      <c r="Q54" s="156" t="str">
        <f t="shared" si="6"/>
        <v>F01T</v>
      </c>
      <c r="R54" s="157">
        <f t="shared" si="7"/>
        <v>0</v>
      </c>
      <c r="S54" s="156" t="s">
        <v>122</v>
      </c>
      <c r="T54" s="156"/>
      <c r="U54" s="156"/>
      <c r="V54" s="156"/>
      <c r="W54" s="170"/>
    </row>
    <row r="55" spans="1:23" ht="17.100000000000001" customHeight="1" x14ac:dyDescent="0.2">
      <c r="A55" s="152" t="s">
        <v>274</v>
      </c>
      <c r="B55" s="163" t="s">
        <v>275</v>
      </c>
      <c r="C55" s="154">
        <v>6600</v>
      </c>
      <c r="D55" s="128"/>
      <c r="E55" s="188"/>
      <c r="F55" s="190"/>
      <c r="G55" s="195"/>
      <c r="O55" s="155">
        <v>52</v>
      </c>
      <c r="P55" s="155">
        <v>81</v>
      </c>
      <c r="Q55" s="156" t="str">
        <f t="shared" si="6"/>
        <v>F01P</v>
      </c>
      <c r="R55" s="157">
        <f t="shared" si="7"/>
        <v>6600</v>
      </c>
      <c r="S55" s="156" t="s">
        <v>122</v>
      </c>
      <c r="T55" s="156"/>
      <c r="U55" s="156"/>
      <c r="V55" s="156"/>
      <c r="W55" s="170"/>
    </row>
    <row r="56" spans="1:23" ht="17.100000000000001" customHeight="1" thickBot="1" x14ac:dyDescent="0.25">
      <c r="A56" s="166" t="s">
        <v>276</v>
      </c>
      <c r="B56" s="167"/>
      <c r="C56" s="168">
        <f>SUM(C48:C55)</f>
        <v>21434</v>
      </c>
      <c r="D56" s="128"/>
      <c r="E56" s="188"/>
      <c r="F56" s="190"/>
      <c r="G56" s="195"/>
      <c r="O56" s="155"/>
      <c r="P56" s="155"/>
      <c r="Q56" s="156"/>
      <c r="R56" s="157"/>
      <c r="S56" s="170"/>
      <c r="T56" s="156"/>
      <c r="U56" s="156"/>
      <c r="V56" s="156"/>
      <c r="W56" s="170"/>
    </row>
    <row r="57" spans="1:23" ht="17.100000000000001" customHeight="1" thickBot="1" x14ac:dyDescent="0.3">
      <c r="A57" s="182" t="s">
        <v>215</v>
      </c>
      <c r="B57" s="200"/>
      <c r="C57" s="201">
        <f>C22+C46-C56</f>
        <v>1709388</v>
      </c>
      <c r="D57" s="128"/>
      <c r="E57" s="188"/>
      <c r="F57" s="190"/>
      <c r="G57" s="195"/>
      <c r="O57" s="156"/>
      <c r="P57" s="156"/>
      <c r="Q57" s="156"/>
      <c r="R57" s="170"/>
      <c r="S57" s="170"/>
      <c r="T57" s="156"/>
      <c r="U57" s="156"/>
      <c r="V57" s="156"/>
      <c r="W57" s="170"/>
    </row>
    <row r="58" spans="1:23" ht="17.100000000000001" customHeight="1" x14ac:dyDescent="0.3">
      <c r="A58" s="140" t="s">
        <v>218</v>
      </c>
      <c r="B58" s="141"/>
      <c r="C58" s="143"/>
      <c r="D58" s="128"/>
      <c r="E58" s="188"/>
      <c r="F58" s="190"/>
      <c r="G58" s="195"/>
      <c r="H58" s="202"/>
      <c r="O58" s="155"/>
      <c r="P58" s="155"/>
      <c r="Q58" s="156"/>
      <c r="R58" s="157"/>
      <c r="S58" s="170"/>
      <c r="T58" s="156"/>
      <c r="U58" s="156"/>
      <c r="V58" s="156"/>
      <c r="W58" s="170"/>
    </row>
    <row r="59" spans="1:23" ht="17.100000000000001" customHeight="1" x14ac:dyDescent="0.25">
      <c r="A59" s="148" t="s">
        <v>277</v>
      </c>
      <c r="B59" s="149"/>
      <c r="C59" s="151"/>
      <c r="D59" s="128"/>
      <c r="E59" s="188"/>
      <c r="F59" s="190"/>
      <c r="G59" s="195"/>
      <c r="O59" s="155"/>
      <c r="P59" s="155"/>
      <c r="Q59" s="156"/>
      <c r="R59" s="157"/>
      <c r="S59" s="170"/>
      <c r="T59" s="156"/>
      <c r="U59" s="156"/>
      <c r="V59" s="156"/>
      <c r="W59" s="170"/>
    </row>
    <row r="60" spans="1:23" ht="17.100000000000001" customHeight="1" x14ac:dyDescent="0.2">
      <c r="A60" s="152" t="s">
        <v>278</v>
      </c>
      <c r="B60" s="153" t="s">
        <v>279</v>
      </c>
      <c r="C60" s="154">
        <v>283750</v>
      </c>
      <c r="D60" s="128"/>
      <c r="E60" s="188"/>
      <c r="F60" s="190"/>
      <c r="G60" s="195"/>
      <c r="O60" s="155">
        <v>53</v>
      </c>
      <c r="P60" s="155">
        <v>2</v>
      </c>
      <c r="Q60" s="156" t="str">
        <f>B60</f>
        <v>F01U</v>
      </c>
      <c r="R60" s="157">
        <f>ROUND(C60,0)</f>
        <v>283750</v>
      </c>
      <c r="S60" s="156" t="s">
        <v>280</v>
      </c>
      <c r="T60" s="156"/>
      <c r="U60" s="156"/>
      <c r="V60" s="156"/>
      <c r="W60" s="170"/>
    </row>
    <row r="61" spans="1:23" ht="17.100000000000001" customHeight="1" x14ac:dyDescent="0.2">
      <c r="A61" s="152" t="s">
        <v>281</v>
      </c>
      <c r="B61" s="153" t="s">
        <v>282</v>
      </c>
      <c r="C61" s="203">
        <v>52850</v>
      </c>
      <c r="D61" s="128"/>
      <c r="E61" s="188"/>
      <c r="F61" s="190"/>
      <c r="G61" s="195"/>
      <c r="O61" s="155">
        <v>53</v>
      </c>
      <c r="P61" s="155">
        <v>2</v>
      </c>
      <c r="Q61" s="156" t="str">
        <f>B61</f>
        <v>F03R</v>
      </c>
      <c r="R61" s="157">
        <f>ROUND(C61,0)</f>
        <v>52850</v>
      </c>
      <c r="S61" s="156" t="s">
        <v>280</v>
      </c>
      <c r="T61" s="156"/>
      <c r="U61" s="156"/>
      <c r="V61" s="156"/>
      <c r="W61" s="170"/>
    </row>
    <row r="62" spans="1:23" ht="17.100000000000001" customHeight="1" x14ac:dyDescent="0.2">
      <c r="A62" s="152" t="s">
        <v>283</v>
      </c>
      <c r="B62" s="153" t="s">
        <v>284</v>
      </c>
      <c r="C62" s="203"/>
      <c r="D62" s="128"/>
      <c r="E62" s="188"/>
      <c r="F62" s="190"/>
      <c r="G62" s="195"/>
      <c r="O62" s="155">
        <v>53</v>
      </c>
      <c r="P62" s="155">
        <v>2</v>
      </c>
      <c r="Q62" s="156" t="str">
        <f>B62</f>
        <v>F15L</v>
      </c>
      <c r="R62" s="157">
        <f>ROUND(C62,0)</f>
        <v>0</v>
      </c>
      <c r="S62" s="156" t="s">
        <v>280</v>
      </c>
      <c r="T62" s="156"/>
      <c r="U62" s="156"/>
      <c r="V62" s="156"/>
      <c r="W62" s="170"/>
    </row>
    <row r="63" spans="1:23" ht="17.100000000000001" customHeight="1" x14ac:dyDescent="0.2">
      <c r="A63" s="152" t="s">
        <v>285</v>
      </c>
      <c r="B63" s="153" t="s">
        <v>286</v>
      </c>
      <c r="C63" s="203"/>
      <c r="D63" s="128"/>
      <c r="E63" s="188"/>
      <c r="F63" s="190"/>
      <c r="G63" s="195"/>
      <c r="O63" s="155">
        <v>53</v>
      </c>
      <c r="P63" s="155">
        <v>2</v>
      </c>
      <c r="Q63" s="156" t="str">
        <f>B63</f>
        <v>F15M</v>
      </c>
      <c r="R63" s="157">
        <f>ROUND(C63,0)</f>
        <v>0</v>
      </c>
      <c r="S63" s="156" t="s">
        <v>280</v>
      </c>
      <c r="T63" s="156"/>
      <c r="U63" s="156"/>
      <c r="V63" s="156"/>
      <c r="W63" s="170"/>
    </row>
    <row r="64" spans="1:23" ht="17.100000000000001" customHeight="1" x14ac:dyDescent="0.2">
      <c r="A64" s="152" t="s">
        <v>287</v>
      </c>
      <c r="B64" s="153" t="s">
        <v>288</v>
      </c>
      <c r="C64" s="203"/>
      <c r="D64" s="128"/>
      <c r="E64" s="188"/>
      <c r="F64" s="190"/>
      <c r="G64" s="195"/>
      <c r="O64" s="155">
        <v>53</v>
      </c>
      <c r="P64" s="155">
        <v>2</v>
      </c>
      <c r="Q64" s="156" t="str">
        <f>B64</f>
        <v>F15T</v>
      </c>
      <c r="R64" s="157">
        <f>ROUND(C64,0)</f>
        <v>0</v>
      </c>
      <c r="S64" s="156" t="s">
        <v>280</v>
      </c>
      <c r="T64" s="156"/>
      <c r="U64" s="156"/>
      <c r="V64" s="156"/>
      <c r="W64" s="170"/>
    </row>
    <row r="65" spans="1:23" ht="17.100000000000001" customHeight="1" thickBot="1" x14ac:dyDescent="0.25">
      <c r="A65" s="166" t="s">
        <v>289</v>
      </c>
      <c r="B65" s="167"/>
      <c r="C65" s="204">
        <f>SUM(C60:C64)</f>
        <v>336600</v>
      </c>
      <c r="D65" s="128"/>
      <c r="E65" s="205"/>
      <c r="F65" s="190"/>
      <c r="G65" s="195"/>
      <c r="O65" s="155"/>
      <c r="P65" s="155"/>
      <c r="Q65" s="156"/>
      <c r="R65" s="157"/>
      <c r="S65" s="170"/>
      <c r="T65" s="156"/>
      <c r="U65" s="156"/>
      <c r="V65" s="156"/>
      <c r="W65" s="170"/>
    </row>
    <row r="66" spans="1:23" ht="17.100000000000001" customHeight="1" x14ac:dyDescent="0.25">
      <c r="A66" s="171" t="s">
        <v>258</v>
      </c>
      <c r="B66" s="206"/>
      <c r="C66" s="173"/>
      <c r="D66" s="128"/>
      <c r="E66" s="205"/>
      <c r="F66" s="190"/>
      <c r="G66" s="195"/>
      <c r="O66" s="156"/>
      <c r="P66" s="156"/>
      <c r="Q66" s="156"/>
      <c r="R66" s="170"/>
      <c r="S66" s="170"/>
      <c r="T66" s="156"/>
      <c r="U66" s="156"/>
      <c r="V66" s="156"/>
      <c r="W66" s="170"/>
    </row>
    <row r="67" spans="1:23" ht="17.100000000000001" customHeight="1" x14ac:dyDescent="0.25">
      <c r="A67" s="188" t="s">
        <v>290</v>
      </c>
      <c r="B67" s="153" t="s">
        <v>291</v>
      </c>
      <c r="C67" s="154"/>
      <c r="D67" s="128"/>
      <c r="E67" s="205"/>
      <c r="F67" s="190"/>
      <c r="G67" s="195"/>
      <c r="H67" s="202"/>
      <c r="I67" s="202"/>
      <c r="J67" s="202"/>
      <c r="K67" s="202"/>
      <c r="L67" s="202"/>
      <c r="M67" s="202"/>
      <c r="N67" s="202"/>
      <c r="O67" s="155">
        <v>53</v>
      </c>
      <c r="P67" s="155">
        <v>81</v>
      </c>
      <c r="Q67" s="156" t="str">
        <f>B67</f>
        <v>F01W</v>
      </c>
      <c r="R67" s="157">
        <f>ROUND(C67,0)</f>
        <v>0</v>
      </c>
      <c r="S67" s="156" t="s">
        <v>280</v>
      </c>
      <c r="T67" s="156"/>
      <c r="U67" s="156"/>
      <c r="V67" s="156"/>
      <c r="W67" s="170"/>
    </row>
    <row r="68" spans="1:23" ht="17.100000000000001" customHeight="1" x14ac:dyDescent="0.25">
      <c r="A68" s="152" t="s">
        <v>274</v>
      </c>
      <c r="B68" s="163" t="s">
        <v>275</v>
      </c>
      <c r="C68" s="154"/>
      <c r="D68" s="207"/>
      <c r="E68" s="205"/>
      <c r="F68" s="190"/>
      <c r="G68" s="195"/>
      <c r="O68" s="155">
        <v>53</v>
      </c>
      <c r="P68" s="155">
        <v>81</v>
      </c>
      <c r="Q68" s="156" t="str">
        <f>B68</f>
        <v>F01P</v>
      </c>
      <c r="R68" s="157">
        <f>ROUND(C68,0)</f>
        <v>0</v>
      </c>
      <c r="S68" s="156" t="s">
        <v>280</v>
      </c>
      <c r="T68" s="156"/>
      <c r="U68" s="156"/>
      <c r="V68" s="156"/>
      <c r="W68" s="170"/>
    </row>
    <row r="69" spans="1:23" ht="17.100000000000001" customHeight="1" thickBot="1" x14ac:dyDescent="0.3">
      <c r="A69" s="166" t="s">
        <v>276</v>
      </c>
      <c r="B69" s="167"/>
      <c r="C69" s="204">
        <f>SUM(C67:C68)</f>
        <v>0</v>
      </c>
      <c r="D69" s="207"/>
      <c r="E69" s="188"/>
      <c r="F69" s="177"/>
      <c r="G69" s="208"/>
      <c r="O69" s="155"/>
      <c r="P69" s="155"/>
      <c r="Q69" s="156"/>
      <c r="R69" s="157"/>
      <c r="S69" s="170"/>
      <c r="T69" s="156"/>
      <c r="U69" s="156"/>
      <c r="V69" s="156"/>
      <c r="W69" s="170"/>
    </row>
    <row r="70" spans="1:23" ht="17.100000000000001" customHeight="1" thickBot="1" x14ac:dyDescent="0.3">
      <c r="A70" s="182" t="s">
        <v>237</v>
      </c>
      <c r="B70" s="200"/>
      <c r="C70" s="201">
        <f>C65-C69</f>
        <v>336600</v>
      </c>
      <c r="D70" s="207"/>
      <c r="E70" s="188"/>
      <c r="F70" s="190"/>
      <c r="G70" s="195"/>
      <c r="O70" s="156"/>
      <c r="P70" s="156"/>
      <c r="Q70" s="156"/>
      <c r="R70" s="170"/>
      <c r="S70" s="170"/>
      <c r="T70" s="156"/>
      <c r="U70" s="156"/>
      <c r="V70" s="156"/>
      <c r="W70" s="170"/>
    </row>
    <row r="71" spans="1:23" ht="17.100000000000001" customHeight="1" x14ac:dyDescent="0.3">
      <c r="A71" s="140" t="s">
        <v>240</v>
      </c>
      <c r="B71" s="141"/>
      <c r="C71" s="143"/>
      <c r="D71" s="128"/>
      <c r="E71" s="188"/>
      <c r="F71" s="190"/>
      <c r="G71" s="195"/>
      <c r="O71" s="155"/>
      <c r="P71" s="155"/>
      <c r="Q71" s="156"/>
      <c r="R71" s="157"/>
      <c r="S71" s="170"/>
      <c r="T71" s="156"/>
      <c r="U71" s="156"/>
      <c r="V71" s="156"/>
      <c r="W71" s="170"/>
    </row>
    <row r="72" spans="1:23" ht="17.100000000000001" customHeight="1" x14ac:dyDescent="0.25">
      <c r="A72" s="148" t="s">
        <v>277</v>
      </c>
      <c r="B72" s="149"/>
      <c r="C72" s="151"/>
      <c r="D72" s="128"/>
      <c r="E72" s="188"/>
      <c r="F72" s="190"/>
      <c r="G72" s="195"/>
      <c r="I72" s="71"/>
      <c r="O72" s="155"/>
      <c r="P72" s="155"/>
      <c r="Q72" s="156"/>
      <c r="R72" s="157"/>
      <c r="S72" s="170"/>
      <c r="T72" s="156"/>
      <c r="U72" s="156"/>
      <c r="V72" s="156"/>
      <c r="W72" s="170"/>
    </row>
    <row r="73" spans="1:23" ht="17.100000000000001" customHeight="1" x14ac:dyDescent="0.2">
      <c r="A73" s="152" t="s">
        <v>292</v>
      </c>
      <c r="B73" s="153" t="s">
        <v>293</v>
      </c>
      <c r="C73" s="154">
        <v>262766</v>
      </c>
      <c r="D73" s="128"/>
      <c r="E73" s="205"/>
      <c r="F73" s="190"/>
      <c r="G73" s="195"/>
      <c r="O73" s="155">
        <v>78</v>
      </c>
      <c r="P73" s="155">
        <v>2</v>
      </c>
      <c r="Q73" s="156" t="str">
        <f>B73</f>
        <v>F15N</v>
      </c>
      <c r="R73" s="157">
        <f>ROUND(C73,0)</f>
        <v>262766</v>
      </c>
      <c r="S73" s="156" t="s">
        <v>280</v>
      </c>
      <c r="T73" s="156"/>
      <c r="U73" s="156"/>
      <c r="V73" s="156"/>
      <c r="W73" s="170"/>
    </row>
    <row r="74" spans="1:23" ht="17.100000000000001" customHeight="1" x14ac:dyDescent="0.25">
      <c r="A74" s="152" t="s">
        <v>294</v>
      </c>
      <c r="B74" s="153" t="s">
        <v>295</v>
      </c>
      <c r="C74" s="154"/>
      <c r="D74" s="128"/>
      <c r="E74" s="205"/>
      <c r="F74" s="190"/>
      <c r="G74" s="195"/>
      <c r="I74" s="202"/>
      <c r="J74" s="202"/>
      <c r="K74" s="202"/>
      <c r="L74" s="202"/>
      <c r="M74" s="202"/>
      <c r="N74" s="202"/>
      <c r="O74" s="155">
        <v>78</v>
      </c>
      <c r="P74" s="155">
        <v>2</v>
      </c>
      <c r="Q74" s="156" t="str">
        <f>B74</f>
        <v>F15O</v>
      </c>
      <c r="R74" s="157">
        <f>ROUND(C74,0)</f>
        <v>0</v>
      </c>
      <c r="S74" s="156" t="s">
        <v>280</v>
      </c>
      <c r="T74" s="156"/>
      <c r="U74" s="156"/>
      <c r="V74" s="156"/>
      <c r="W74" s="170"/>
    </row>
    <row r="75" spans="1:23" ht="17.100000000000001" customHeight="1" x14ac:dyDescent="0.25">
      <c r="A75" s="152" t="s">
        <v>296</v>
      </c>
      <c r="B75" s="153" t="s">
        <v>297</v>
      </c>
      <c r="C75" s="154"/>
      <c r="D75" s="128"/>
      <c r="E75" s="205"/>
      <c r="F75" s="190"/>
      <c r="G75" s="195"/>
      <c r="I75" s="202"/>
      <c r="J75" s="202"/>
      <c r="K75" s="202"/>
      <c r="L75" s="202"/>
      <c r="M75" s="202"/>
      <c r="N75" s="202"/>
      <c r="O75" s="155">
        <v>78</v>
      </c>
      <c r="P75" s="155">
        <v>2</v>
      </c>
      <c r="Q75" s="156" t="str">
        <f>B75</f>
        <v>F15P</v>
      </c>
      <c r="R75" s="157">
        <f>ROUND(C75,0)</f>
        <v>0</v>
      </c>
      <c r="S75" s="156" t="s">
        <v>280</v>
      </c>
      <c r="T75" s="156"/>
      <c r="U75" s="156"/>
      <c r="V75" s="156"/>
      <c r="W75" s="170"/>
    </row>
    <row r="76" spans="1:23" ht="17.100000000000001" customHeight="1" x14ac:dyDescent="0.2">
      <c r="A76" s="196" t="s">
        <v>298</v>
      </c>
      <c r="B76" s="153" t="s">
        <v>299</v>
      </c>
      <c r="C76" s="154"/>
      <c r="D76" s="128"/>
      <c r="E76" s="205"/>
      <c r="F76" s="190"/>
      <c r="G76" s="195"/>
      <c r="O76" s="155">
        <v>78</v>
      </c>
      <c r="P76" s="155">
        <v>2</v>
      </c>
      <c r="Q76" s="156" t="str">
        <f>B76</f>
        <v>F15Q</v>
      </c>
      <c r="R76" s="157">
        <f>ROUND(C76,0)</f>
        <v>0</v>
      </c>
      <c r="S76" s="156" t="s">
        <v>280</v>
      </c>
      <c r="T76" s="156"/>
      <c r="U76" s="156"/>
      <c r="V76" s="156"/>
      <c r="W76" s="170"/>
    </row>
    <row r="77" spans="1:23" ht="17.100000000000001" customHeight="1" x14ac:dyDescent="0.2">
      <c r="A77" s="152" t="s">
        <v>287</v>
      </c>
      <c r="B77" s="153" t="s">
        <v>288</v>
      </c>
      <c r="C77" s="154"/>
      <c r="D77" s="128"/>
      <c r="E77" s="205"/>
      <c r="F77" s="190"/>
      <c r="G77" s="195"/>
      <c r="O77" s="155">
        <v>78</v>
      </c>
      <c r="P77" s="155">
        <v>2</v>
      </c>
      <c r="Q77" s="156" t="str">
        <f>B77</f>
        <v>F15T</v>
      </c>
      <c r="R77" s="157">
        <f>ROUND(C77,0)</f>
        <v>0</v>
      </c>
      <c r="S77" s="156" t="s">
        <v>280</v>
      </c>
      <c r="T77" s="156"/>
      <c r="U77" s="156"/>
      <c r="V77" s="156"/>
      <c r="W77" s="170"/>
    </row>
    <row r="78" spans="1:23" ht="17.100000000000001" customHeight="1" thickBot="1" x14ac:dyDescent="0.25">
      <c r="A78" s="166" t="s">
        <v>289</v>
      </c>
      <c r="B78" s="167"/>
      <c r="C78" s="204">
        <f>SUM(C73:C77)</f>
        <v>262766</v>
      </c>
      <c r="D78" s="128"/>
      <c r="E78" s="205"/>
      <c r="F78" s="190"/>
      <c r="G78" s="195"/>
      <c r="O78" s="209"/>
      <c r="P78" s="156"/>
      <c r="Q78" s="156"/>
      <c r="R78" s="170"/>
      <c r="S78" s="170"/>
      <c r="T78" s="156"/>
      <c r="U78" s="156"/>
      <c r="V78" s="156"/>
      <c r="W78" s="170"/>
    </row>
    <row r="79" spans="1:23" ht="17.100000000000001" customHeight="1" x14ac:dyDescent="0.25">
      <c r="A79" s="171" t="s">
        <v>258</v>
      </c>
      <c r="B79" s="206"/>
      <c r="C79" s="173"/>
      <c r="D79" s="128"/>
      <c r="E79" s="205"/>
      <c r="F79" s="190"/>
      <c r="G79" s="195"/>
      <c r="O79" s="209"/>
      <c r="P79" s="156"/>
      <c r="Q79" s="156"/>
      <c r="R79" s="170"/>
      <c r="S79" s="170"/>
      <c r="T79" s="156"/>
      <c r="U79" s="156"/>
      <c r="V79" s="156"/>
      <c r="W79" s="170"/>
    </row>
    <row r="80" spans="1:23" ht="17.100000000000001" customHeight="1" x14ac:dyDescent="0.2">
      <c r="A80" s="152" t="s">
        <v>300</v>
      </c>
      <c r="B80" s="153" t="s">
        <v>301</v>
      </c>
      <c r="C80" s="154"/>
      <c r="D80" s="128"/>
      <c r="E80" s="205"/>
      <c r="F80" s="190"/>
      <c r="G80" s="195"/>
      <c r="O80" s="155">
        <v>78</v>
      </c>
      <c r="P80" s="155">
        <v>81</v>
      </c>
      <c r="Q80" s="156" t="str">
        <f>B80</f>
        <v>F15R</v>
      </c>
      <c r="R80" s="157">
        <f>ROUND(C80,0)</f>
        <v>0</v>
      </c>
      <c r="S80" s="156" t="s">
        <v>280</v>
      </c>
      <c r="T80" s="156"/>
      <c r="U80" s="156"/>
      <c r="V80" s="156"/>
      <c r="W80" s="170"/>
    </row>
    <row r="81" spans="1:23" ht="17.100000000000001" customHeight="1" x14ac:dyDescent="0.2">
      <c r="A81" s="152" t="s">
        <v>274</v>
      </c>
      <c r="B81" s="163" t="s">
        <v>275</v>
      </c>
      <c r="C81" s="154"/>
      <c r="D81" s="128"/>
      <c r="E81" s="205"/>
      <c r="F81" s="190"/>
      <c r="G81" s="195"/>
      <c r="N81" s="122"/>
      <c r="O81" s="155">
        <v>78</v>
      </c>
      <c r="P81" s="155">
        <v>81</v>
      </c>
      <c r="Q81" s="156" t="str">
        <f>B81</f>
        <v>F01P</v>
      </c>
      <c r="R81" s="157">
        <f>ROUND(C81,0)</f>
        <v>0</v>
      </c>
      <c r="S81" s="156" t="s">
        <v>280</v>
      </c>
      <c r="T81" s="156"/>
      <c r="U81" s="156"/>
      <c r="V81" s="156"/>
      <c r="W81" s="170"/>
    </row>
    <row r="82" spans="1:23" ht="17.100000000000001" customHeight="1" thickBot="1" x14ac:dyDescent="0.25">
      <c r="A82" s="166" t="s">
        <v>276</v>
      </c>
      <c r="B82" s="167"/>
      <c r="C82" s="204">
        <f>SUM(C80:C81)</f>
        <v>0</v>
      </c>
      <c r="D82" s="128"/>
      <c r="E82" s="205"/>
      <c r="F82" s="190"/>
      <c r="G82" s="195"/>
      <c r="O82" s="155" t="s">
        <v>103</v>
      </c>
      <c r="P82" s="156"/>
      <c r="Q82" s="156"/>
      <c r="R82" s="170"/>
      <c r="S82" s="170"/>
    </row>
    <row r="83" spans="1:23" ht="17.100000000000001" customHeight="1" thickBot="1" x14ac:dyDescent="0.3">
      <c r="A83" s="182" t="s">
        <v>261</v>
      </c>
      <c r="B83" s="200"/>
      <c r="C83" s="201">
        <f>C78-C82</f>
        <v>262766</v>
      </c>
      <c r="D83" s="128"/>
      <c r="E83" s="210"/>
      <c r="G83" s="211"/>
    </row>
    <row r="84" spans="1:23" ht="13.8" thickBot="1" x14ac:dyDescent="0.25">
      <c r="A84" s="212" t="s">
        <v>302</v>
      </c>
      <c r="B84" s="213"/>
      <c r="C84" s="214">
        <f>C57+C70+C83</f>
        <v>2308754</v>
      </c>
      <c r="D84" s="128"/>
      <c r="E84" s="215" t="s">
        <v>303</v>
      </c>
      <c r="F84" s="216"/>
      <c r="G84" s="217">
        <f>G33+G40+G48</f>
        <v>2125449</v>
      </c>
    </row>
    <row r="85" spans="1:23" x14ac:dyDescent="0.2">
      <c r="E85" s="218"/>
    </row>
    <row r="86" spans="1:23" ht="11.4" x14ac:dyDescent="0.2">
      <c r="A86" s="117" t="s">
        <v>304</v>
      </c>
    </row>
    <row r="87" spans="1:23" ht="11.4" x14ac:dyDescent="0.2">
      <c r="A87" s="117" t="s">
        <v>305</v>
      </c>
    </row>
    <row r="88" spans="1:23" ht="11.4" x14ac:dyDescent="0.2">
      <c r="A88" s="117" t="s">
        <v>306</v>
      </c>
    </row>
  </sheetData>
  <sheetCalcPr fullCalcOnLoad="1"/>
  <sheetProtection password="EA98" sheet="1" selectLockedCells="1"/>
  <mergeCells count="2">
    <mergeCell ref="H6:H11"/>
    <mergeCell ref="H13:H18"/>
  </mergeCells>
  <dataValidations count="2">
    <dataValidation type="whole" allowBlank="1" showInputMessage="1" showErrorMessage="1" errorTitle="ERRORE NEL DATO IMMESSO" error="INSERIRE SOLO NUMERI INTERI" sqref="G36:G38 C48:C55 C67:C68 C60:C64 G9:G31 C9:C21 C73:C77 G43:G46 C80:C81 C24:C45">
      <formula1>0</formula1>
      <formula2>999999999999</formula2>
    </dataValidation>
    <dataValidation type="whole" allowBlank="1" showInputMessage="1" showErrorMessage="1" errorTitle="ERRORE NEL DATO IMMESSO" error="INSERIRE SOLO NUMERI INTERI" sqref="C22 C46 C56:C57 G32:G33 G35 G39 C65 C69:C70 G42 G49:G68 G47 C78 C82:C83 G70:G82">
      <formula1>-999999999999</formula1>
      <formula2>999999999999</formula2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59" orientation="portrait" horizontalDpi="300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SICI(3)</vt:lpstr>
      <vt:lpstr>t15(3)</vt:lpstr>
      <vt:lpstr>'SICI(3)'!Area_stampa</vt:lpstr>
      <vt:lpstr>'t15(3)'!Area_stampa</vt:lpstr>
      <vt:lpstr>'t15(3)'!Titoli_stampa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Cavallo Samantha</dc:creator>
  <cp:lastModifiedBy>Cavallo Samantha</cp:lastModifiedBy>
  <dcterms:created xsi:type="dcterms:W3CDTF">2021-09-10T06:33:06Z</dcterms:created>
  <dcterms:modified xsi:type="dcterms:W3CDTF">2021-09-10T06:33:33Z</dcterms:modified>
</cp:coreProperties>
</file>