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Area_Interscambio\EX_Intersettore_Comunicazione\VARIE\conto annuale\2020\pubblicazione sito schede SICI e Tab 15\"/>
    </mc:Choice>
  </mc:AlternateContent>
  <bookViews>
    <workbookView xWindow="0" yWindow="0" windowWidth="23040" windowHeight="7512" activeTab="1"/>
  </bookViews>
  <sheets>
    <sheet name="SICI(2)" sheetId="2" r:id="rId1"/>
    <sheet name="t15(2)" sheetId="1" r:id="rId2"/>
  </sheets>
  <externalReferences>
    <externalReference r:id="rId3"/>
  </externalReferences>
  <definedNames>
    <definedName name="_xlnm.Print_Area" localSheetId="0">'SICI(2)'!$A$2:$E$87</definedName>
    <definedName name="_xlnm.Print_Area" localSheetId="1">'t15(2)'!$A$1:$G$51</definedName>
    <definedName name="CODI_ISTITUZIONE" localSheetId="0">#REF!</definedName>
    <definedName name="CODI_ISTITUZIONE">#REF!</definedName>
    <definedName name="CODI_ISTITUZIONE2" localSheetId="0">#REF!</definedName>
    <definedName name="CODI_ISTITUZIONE2">#REF!</definedName>
    <definedName name="DESC_ISTITUZIONE" localSheetId="0">#REF!</definedName>
    <definedName name="DESC_ISTITUZIONE">#REF!</definedName>
    <definedName name="DESC_ISTITUZIONE2" localSheetId="0">#REF!</definedName>
    <definedName name="DESC_ISTITUZIONE2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2" l="1"/>
  <c r="N86" i="2"/>
  <c r="M86" i="2"/>
  <c r="L86" i="2"/>
  <c r="K86" i="2"/>
  <c r="F84" i="2"/>
  <c r="N83" i="2"/>
  <c r="M83" i="2"/>
  <c r="L83" i="2"/>
  <c r="K83" i="2"/>
  <c r="N79" i="2"/>
  <c r="M79" i="2"/>
  <c r="L79" i="2"/>
  <c r="K79" i="2"/>
  <c r="F79" i="2"/>
  <c r="N77" i="2"/>
  <c r="M77" i="2"/>
  <c r="L77" i="2"/>
  <c r="K77" i="2"/>
  <c r="F77" i="2"/>
  <c r="N75" i="2"/>
  <c r="M75" i="2"/>
  <c r="L75" i="2"/>
  <c r="K75" i="2"/>
  <c r="F75" i="2"/>
  <c r="N73" i="2"/>
  <c r="M73" i="2"/>
  <c r="L73" i="2"/>
  <c r="K73" i="2"/>
  <c r="F73" i="2"/>
  <c r="N69" i="2"/>
  <c r="M69" i="2"/>
  <c r="L69" i="2"/>
  <c r="K69" i="2"/>
  <c r="F69" i="2"/>
  <c r="N67" i="2"/>
  <c r="M67" i="2"/>
  <c r="L67" i="2"/>
  <c r="K67" i="2"/>
  <c r="F67" i="2"/>
  <c r="N65" i="2"/>
  <c r="M65" i="2"/>
  <c r="L65" i="2"/>
  <c r="K65" i="2"/>
  <c r="F65" i="2"/>
  <c r="N63" i="2"/>
  <c r="M63" i="2"/>
  <c r="L63" i="2"/>
  <c r="K63" i="2"/>
  <c r="F63" i="2"/>
  <c r="N61" i="2"/>
  <c r="M61" i="2"/>
  <c r="L61" i="2"/>
  <c r="K61" i="2"/>
  <c r="F61" i="2"/>
  <c r="N59" i="2"/>
  <c r="M59" i="2"/>
  <c r="L59" i="2"/>
  <c r="K59" i="2"/>
  <c r="N57" i="2"/>
  <c r="M57" i="2"/>
  <c r="L57" i="2"/>
  <c r="K57" i="2"/>
  <c r="F57" i="2"/>
  <c r="N53" i="2"/>
  <c r="M53" i="2"/>
  <c r="L53" i="2"/>
  <c r="K53" i="2"/>
  <c r="F53" i="2"/>
  <c r="N51" i="2"/>
  <c r="M51" i="2"/>
  <c r="L51" i="2"/>
  <c r="K51" i="2"/>
  <c r="F51" i="2"/>
  <c r="N49" i="2"/>
  <c r="M49" i="2"/>
  <c r="L49" i="2"/>
  <c r="K49" i="2"/>
  <c r="F49" i="2"/>
  <c r="N47" i="2"/>
  <c r="M47" i="2"/>
  <c r="L47" i="2"/>
  <c r="K47" i="2"/>
  <c r="F47" i="2"/>
  <c r="N45" i="2"/>
  <c r="M45" i="2"/>
  <c r="L45" i="2"/>
  <c r="K45" i="2"/>
  <c r="F45" i="2"/>
  <c r="N43" i="2"/>
  <c r="M43" i="2"/>
  <c r="L43" i="2"/>
  <c r="K43" i="2"/>
  <c r="F43" i="2"/>
  <c r="N41" i="2"/>
  <c r="M41" i="2"/>
  <c r="L41" i="2"/>
  <c r="K41" i="2"/>
  <c r="F41" i="2"/>
  <c r="N39" i="2"/>
  <c r="M39" i="2"/>
  <c r="L39" i="2"/>
  <c r="K39" i="2"/>
  <c r="F39" i="2"/>
  <c r="N37" i="2"/>
  <c r="M37" i="2"/>
  <c r="L37" i="2"/>
  <c r="K37" i="2"/>
  <c r="F37" i="2"/>
  <c r="N35" i="2"/>
  <c r="M35" i="2"/>
  <c r="L35" i="2"/>
  <c r="K35" i="2"/>
  <c r="F35" i="2"/>
  <c r="N33" i="2"/>
  <c r="M33" i="2"/>
  <c r="L33" i="2"/>
  <c r="K33" i="2"/>
  <c r="F33" i="2"/>
  <c r="N29" i="2"/>
  <c r="M29" i="2"/>
  <c r="L29" i="2"/>
  <c r="K29" i="2"/>
  <c r="F29" i="2"/>
  <c r="N27" i="2"/>
  <c r="M27" i="2"/>
  <c r="L27" i="2"/>
  <c r="K27" i="2"/>
  <c r="F27" i="2"/>
  <c r="N25" i="2"/>
  <c r="M25" i="2"/>
  <c r="L25" i="2"/>
  <c r="K25" i="2"/>
  <c r="F25" i="2"/>
  <c r="N23" i="2"/>
  <c r="M23" i="2"/>
  <c r="L23" i="2"/>
  <c r="K23" i="2"/>
  <c r="F23" i="2"/>
  <c r="N19" i="2"/>
  <c r="M19" i="2"/>
  <c r="L19" i="2"/>
  <c r="K19" i="2"/>
  <c r="N17" i="2"/>
  <c r="M17" i="2"/>
  <c r="L17" i="2"/>
  <c r="K17" i="2"/>
  <c r="F17" i="2"/>
  <c r="N15" i="2"/>
  <c r="M15" i="2"/>
  <c r="L15" i="2"/>
  <c r="K15" i="2"/>
  <c r="F15" i="2"/>
  <c r="N13" i="2"/>
  <c r="M13" i="2"/>
  <c r="L13" i="2"/>
  <c r="K13" i="2"/>
  <c r="F13" i="2"/>
  <c r="N8" i="2"/>
  <c r="F2" i="2" s="1"/>
  <c r="A6" i="2"/>
  <c r="F5" i="2"/>
  <c r="F19" i="2" s="1"/>
  <c r="C45" i="1"/>
  <c r="R44" i="1"/>
  <c r="Q44" i="1"/>
  <c r="R43" i="1"/>
  <c r="Q43" i="1"/>
  <c r="R42" i="1"/>
  <c r="Q42" i="1"/>
  <c r="R41" i="1"/>
  <c r="Q41" i="1"/>
  <c r="R40" i="1"/>
  <c r="Q40" i="1"/>
  <c r="R39" i="1"/>
  <c r="Q39" i="1"/>
  <c r="C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C22" i="1"/>
  <c r="C46" i="1" s="1"/>
  <c r="C47" i="1" s="1"/>
  <c r="H13" i="1" s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H6" i="1" s="1"/>
  <c r="Q12" i="1"/>
  <c r="G12" i="1"/>
  <c r="G13" i="1" s="1"/>
  <c r="G47" i="1" s="1"/>
  <c r="W11" i="1"/>
  <c r="V11" i="1"/>
  <c r="R11" i="1"/>
  <c r="Q11" i="1"/>
  <c r="W10" i="1"/>
  <c r="V10" i="1"/>
  <c r="R10" i="1"/>
  <c r="Q10" i="1"/>
  <c r="W9" i="1"/>
  <c r="V9" i="1"/>
  <c r="R9" i="1"/>
  <c r="Q9" i="1"/>
  <c r="A1" i="1"/>
</calcChain>
</file>

<file path=xl/sharedStrings.xml><?xml version="1.0" encoding="utf-8"?>
<sst xmlns="http://schemas.openxmlformats.org/spreadsheetml/2006/main" count="266" uniqueCount="193">
  <si>
    <t>NF</t>
  </si>
  <si>
    <r>
      <t>Costituzione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</si>
  <si>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r>
      <t>Destinazione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</si>
  <si>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t>SQUADRATURA 9</t>
  </si>
  <si>
    <t>DESCRIZIONE</t>
  </si>
  <si>
    <t>CODICE</t>
  </si>
  <si>
    <t>IMPORTI</t>
  </si>
  <si>
    <t>Risorse per la retribuzione di posizione e di risultato</t>
  </si>
  <si>
    <t>Risorse / Costituzione del fondo</t>
  </si>
  <si>
    <t>Impeghi / Importi erogati</t>
  </si>
  <si>
    <t>Risorse fisse aventi carattere di certezza e stabilità</t>
  </si>
  <si>
    <t>Destinazioni erogate per prestazioni rese nell'anno di riferimento</t>
  </si>
  <si>
    <t>Fondo</t>
  </si>
  <si>
    <t>Natura</t>
  </si>
  <si>
    <t>Voce</t>
  </si>
  <si>
    <t>Dato</t>
  </si>
  <si>
    <t>Posizione e risultato anno 1998 (art.26 c.1 L. a Ccnl 98-01)</t>
  </si>
  <si>
    <t>F400</t>
  </si>
  <si>
    <t>Retribuzione di Posizione</t>
  </si>
  <si>
    <t>U448</t>
  </si>
  <si>
    <t>SQ9</t>
  </si>
  <si>
    <t>Incrementi Ccnl 98-01 (art. 26 c. 1 L. d)</t>
  </si>
  <si>
    <t>F403</t>
  </si>
  <si>
    <t>Retribuzione di Risultato</t>
  </si>
  <si>
    <t>U449</t>
  </si>
  <si>
    <t>Incrementi Ccnl 02-05 (art. 23. cc. 1,3)</t>
  </si>
  <si>
    <t>F65G</t>
  </si>
  <si>
    <t>Retribuzione di Risultato (Onnicomprensività)</t>
  </si>
  <si>
    <t>U02I</t>
  </si>
  <si>
    <t>Incrementi Ccnl 04-05 (art. 4 cc. 1,4)</t>
  </si>
  <si>
    <t>F66G</t>
  </si>
  <si>
    <t>Totale Destinazioni erogate per prestazioni rese nell'anno di riferimento</t>
  </si>
  <si>
    <t>INCONGRUENZA 9</t>
  </si>
  <si>
    <t>###</t>
  </si>
  <si>
    <t>Incrementi Ccnl 06-09 (art. 16 cc. 1,4)</t>
  </si>
  <si>
    <t>F940</t>
  </si>
  <si>
    <t>Totale Fondo posizione e risultato</t>
  </si>
  <si>
    <t>Incrementi Ccnl 08-09 (art. 5 cc. 1,4)</t>
  </si>
  <si>
    <t>F67G</t>
  </si>
  <si>
    <t>Processi di decentramento (art. 26 c. 1 L. f Ccnl 98-01)</t>
  </si>
  <si>
    <t>F405</t>
  </si>
  <si>
    <t>Ria e mat. ec. pers. cess. (art. 26 c. 1 L. g Ccnl 98-01)</t>
  </si>
  <si>
    <t>F406</t>
  </si>
  <si>
    <t>Incr dot org/riorg stab serv (art26 c3 - p.fissa Ccnl 98-01)</t>
  </si>
  <si>
    <t>F942</t>
  </si>
  <si>
    <r>
      <t xml:space="preserve">Nuove ass. art 33 cc 1-2 DL 34/19 (art26 c3 Ccnl 98-01) </t>
    </r>
    <r>
      <rPr>
        <vertAlign val="superscript"/>
        <sz val="8"/>
        <rFont val="Arial"/>
        <family val="2"/>
      </rPr>
      <t>(**)</t>
    </r>
  </si>
  <si>
    <t>F15J</t>
  </si>
  <si>
    <t>Rid. stabile org. dirig. (art. 26 c. 5 Ccnl 98-01)</t>
  </si>
  <si>
    <t>F411</t>
  </si>
  <si>
    <t>Art 1 c 800 L 205/2017 - Armonizz pers province transitato</t>
  </si>
  <si>
    <t>F10K</t>
  </si>
  <si>
    <t>Altre risorse fisse con carattere di certezza e stabilità</t>
  </si>
  <si>
    <t>F998</t>
  </si>
  <si>
    <t>Totale Risorse fisse</t>
  </si>
  <si>
    <t>Risorse variabili</t>
  </si>
  <si>
    <t>Art 43 L 449/1997 - Entr. conto terzi o utenza o sponsor.</t>
  </si>
  <si>
    <t>F50H</t>
  </si>
  <si>
    <t>Art 43 L 449/1997 - Risparmi di gestione</t>
  </si>
  <si>
    <t>F51H</t>
  </si>
  <si>
    <t>Integrazione 1,2% (art. 26 c. 2 Ccnl 98-01)</t>
  </si>
  <si>
    <t>F408</t>
  </si>
  <si>
    <t>Riorganizz. (art. 26 c. 3 - parte variab. Ccnl 98-01)</t>
  </si>
  <si>
    <t>F943</t>
  </si>
  <si>
    <t>Art 9 c 3 L 114/14 - Comp Avvocati carico controparti</t>
  </si>
  <si>
    <t>F10M</t>
  </si>
  <si>
    <t>Art 9 c 6 L 114/14 - Comp Avvocati spese compensate</t>
  </si>
  <si>
    <t>F10N</t>
  </si>
  <si>
    <t>Art 1 c 1091 L 145/2017 - Rec. ev. IMU e TARI</t>
  </si>
  <si>
    <t>F10L</t>
  </si>
  <si>
    <r>
      <t>Spec. disp. di legge (art. 20 c. 2 Ccnl 06-09)</t>
    </r>
    <r>
      <rPr>
        <vertAlign val="superscript"/>
        <sz val="8"/>
        <rFont val="Arial"/>
        <family val="2"/>
      </rPr>
      <t xml:space="preserve"> (***)</t>
    </r>
  </si>
  <si>
    <t>F404</t>
  </si>
  <si>
    <t>Incarichi da soggetti terzi (art. 20, cc. 3-5  Ccnl 06-09)</t>
  </si>
  <si>
    <t>F68G</t>
  </si>
  <si>
    <t>Art 16 cc 4-5-6 DL 98/11 - Risp. piani razionalizzazione</t>
  </si>
  <si>
    <t>F96H</t>
  </si>
  <si>
    <t>Art 23 cc 4, 6 DLgs 75/2017 - Ris. sperimentazione</t>
  </si>
  <si>
    <t>F01L</t>
  </si>
  <si>
    <t>Altre risorse variabili</t>
  </si>
  <si>
    <t>F995</t>
  </si>
  <si>
    <t>Somme non utilizzate fondo anno precedente</t>
  </si>
  <si>
    <t>F999</t>
  </si>
  <si>
    <t>Totale Risorse variabili</t>
  </si>
  <si>
    <t>Decurtazioni</t>
  </si>
  <si>
    <t>Decurtazione fondo 3.356,97 euro (art.1 c.3 L. e Ccnl 00-01)</t>
  </si>
  <si>
    <t>F934</t>
  </si>
  <si>
    <t>Art 1 c 456 L. 147/2013 - Decurtazione permanente</t>
  </si>
  <si>
    <t>F27I</t>
  </si>
  <si>
    <t>Art 23 c 2 Dlgs 75/2017 - Dec. fondo rispetto limite 2016</t>
  </si>
  <si>
    <t>F00P</t>
  </si>
  <si>
    <t>Art 40 c 3-q DLgs 165/2001 - Dec. anno per piani di recup.</t>
  </si>
  <si>
    <t>F01S</t>
  </si>
  <si>
    <t>Art 4 DL 16/2014 - Dec. anno per piani di recup.</t>
  </si>
  <si>
    <t>F01T</t>
  </si>
  <si>
    <t>Altre decurtazioni</t>
  </si>
  <si>
    <t>F01P</t>
  </si>
  <si>
    <t>Totale Decurtazioni</t>
  </si>
  <si>
    <t>TOTALE RISORSE CERTIFICATE</t>
  </si>
  <si>
    <t>TOTALE IMPIEGHI EROGATI</t>
  </si>
  <si>
    <r>
      <rPr>
        <vertAlign val="superscript"/>
        <sz val="8"/>
        <rFont val="Arial"/>
        <family val="2"/>
      </rPr>
      <t xml:space="preserve">(*) </t>
    </r>
    <r>
      <rPr>
        <sz val="8"/>
        <rFont val="Arial"/>
        <family val="2"/>
      </rPr>
      <t xml:space="preserve"> Tutti gli importi vanno indicati in euro e al netto degli oneri sociali (contributi ed IRAP) a carico del datore di lavoro.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</si>
  <si>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Indicare gli incrementi del fondo come certificati dall'organo di controllo determinati da assunzioni a tempo indeterminato (cfr. nota MEF prot. 179877 del 1 settembre 2020).</t>
    </r>
  </si>
  <si>
    <r>
      <rPr>
        <vertAlign val="superscript"/>
        <sz val="8"/>
        <rFont val="Arial"/>
        <family val="2"/>
      </rPr>
      <t xml:space="preserve">(***) </t>
    </r>
    <r>
      <rPr>
        <sz val="8"/>
        <rFont val="Arial"/>
        <family val="2"/>
      </rPr>
      <t>Escluse le poste identificate in voci specifiche separate.</t>
    </r>
  </si>
  <si>
    <t>SQUADRATURA 5</t>
  </si>
  <si>
    <t>SCHEDA UNIFICATA EX ART. 40 BIS, COMMA 3 DEL D.LGS. N.165/2001:</t>
  </si>
  <si>
    <t>"SPECIFICHE INFORMAZIONI SULLA CONTRATTAZIONE INTEGRATIVA"</t>
  </si>
  <si>
    <t>INCONGRUENZA 16</t>
  </si>
  <si>
    <t>MACROCATEGORIA: DIRIGENTI</t>
  </si>
  <si>
    <t>Contatore</t>
  </si>
  <si>
    <t>GEN</t>
  </si>
  <si>
    <t>FONDO RELATIVO ALL'ANNO DI RILEVAZIONE / TEMPISTICA DELLA C.I.</t>
  </si>
  <si>
    <t>Cod_sez</t>
  </si>
  <si>
    <t>Cod_dom</t>
  </si>
  <si>
    <t>Tipo_dom</t>
  </si>
  <si>
    <t>GEN353</t>
  </si>
  <si>
    <t>DATE</t>
  </si>
  <si>
    <t>In caso di certificazione disgiunta: data di certificazione della sola costituzione del fondo/i specificamente riferita all'anno di rilevazione (art. 40-bis, c.1 del Dlgs 165/2001)</t>
  </si>
  <si>
    <t>GEN354</t>
  </si>
  <si>
    <t>In caso di certificazione disgiunta: data di certificazione del solo contratto integrativo economico specificamente riferito al fondo/i dell'anno di rilevazione, sulla base di certificazione costituzione fondo effettuata in precedenza (art. 40-bis, c.1 del Dlgs 165/2001)</t>
  </si>
  <si>
    <t>GEN355</t>
  </si>
  <si>
    <t>In caso di certificazione congiunta: data di certificazione tanto della costituzione del fondo che del contratto integrativo economico specificamente riferito al fondo/i dell'anno di rilevazione (art. 40-bis, c.1 del Dlgs 165/2001)</t>
  </si>
  <si>
    <t>GEN195</t>
  </si>
  <si>
    <t>INT</t>
  </si>
  <si>
    <t>Annualità di ritardo nella certificazione del fondo/i contrattazione integrativa alla compilazione/rettifica della presente scheda (0=almeno costituzione fondo/i anno rilevazione certif.; 1=almeno costituzione fondo/i anno precedente certif. ecc.)</t>
  </si>
  <si>
    <t>LEG</t>
  </si>
  <si>
    <t>RISPETTO DI SPECIFICI LIMITI DI LEGGE</t>
  </si>
  <si>
    <t>LEG428</t>
  </si>
  <si>
    <t>Importo del limite 2016 riferito alla presente macrocategoria (euro)</t>
  </si>
  <si>
    <t>LEG429</t>
  </si>
  <si>
    <t>Di cui, sempre con riferimento alla presente macrocategoria, variazione del limite 2016 in aumento ex art. 33, commi 1-2, del DL n. 34/2019 (cfr. Circolare, euro)</t>
  </si>
  <si>
    <t>LEG398</t>
  </si>
  <si>
    <t>Totale risorse della tabella 15 della presente macro-categoria non rilevanti ai fini della verifica del limite art. 23 c. 2 Dlgs 75/2017 (euro)</t>
  </si>
  <si>
    <t>LEG265</t>
  </si>
  <si>
    <t>(eventuale) Importo del co-finanziamento al recupero riferito alla annualità corrente del recupero di risorse in eccesso ai sensi dell'art. 4, c. 2 del DL 16/2014 (euro)</t>
  </si>
  <si>
    <t>ORG</t>
  </si>
  <si>
    <t>ORGANIZZAZIONE E INCARICHI</t>
  </si>
  <si>
    <t>ORG191</t>
  </si>
  <si>
    <t>Numero complessivo di funzioni dirigenziali previste nell'ordinamento</t>
  </si>
  <si>
    <t>ORG299</t>
  </si>
  <si>
    <t>Numero di posizioni dirigenziali preposte alle strutture organizzative complesse ai sensi dell'art. 27, c. 5 del Ccnl 23.12.1999 e s.m.i. effettivamente coperte alla data del 31.12 dell'anno di rilevazione</t>
  </si>
  <si>
    <t>ORG300</t>
  </si>
  <si>
    <t>Valore medio su base annua della retribuzione di posizione previsto per le strutture organizzative complesse di cui all'art. 27, c. 5 del Ccnl 23.12.1999 e s.m.i. (euro)</t>
  </si>
  <si>
    <t>ORG268</t>
  </si>
  <si>
    <t>Numero di posizioni dirigenziali effettivamente coperte alla data del 31.12 dell'anno di rilevazione per la fascia più elevata</t>
  </si>
  <si>
    <t>ORG269</t>
  </si>
  <si>
    <t>Numero di posizioni dirigenziali effettivamente coperte alla data del 31.12 dell'anno di rilevazione per la fascia meno elevata</t>
  </si>
  <si>
    <t>ORG270</t>
  </si>
  <si>
    <t>Numero di posizioni dirigenziali effettivamente coperte alla data del 31.12 dell'anno di rilevazione per le restanti fasce</t>
  </si>
  <si>
    <t>ORG136</t>
  </si>
  <si>
    <t>Valore unitario su base annua della retribuzione di posizione previsto per la fascia più elevata (euro)</t>
  </si>
  <si>
    <t>ORG179</t>
  </si>
  <si>
    <t>Valore unitario su base annua della retribuzione di posizione previsto per la fascia meno elevata (euro)</t>
  </si>
  <si>
    <t>ORG161</t>
  </si>
  <si>
    <t>Valore unitario su base annua della retribuzione di posizione previsto per le restanti fasce (valore medio in euro)</t>
  </si>
  <si>
    <t>ORG271</t>
  </si>
  <si>
    <t>Numero di posizioni dirigenziali effettivamente coperte alla data del 31.12 dell'anno di rilevazione con incarico ad interim</t>
  </si>
  <si>
    <t>ORG272</t>
  </si>
  <si>
    <t>Valore medio su base annua della retribuzione per gli incarichi dirigenziali ad interim (risultato in euro)</t>
  </si>
  <si>
    <t>PRD</t>
  </si>
  <si>
    <t>PERFORMANCE / RISULTATO</t>
  </si>
  <si>
    <t>PRD137</t>
  </si>
  <si>
    <t>Importo totale della retribuzione di risultato erogata a valere sul fondo dell'anno di rilevazione (euro)</t>
  </si>
  <si>
    <t>PRD152</t>
  </si>
  <si>
    <t>PERC</t>
  </si>
  <si>
    <t>% di risorse aggiuntive ex art. 26, c. 3 del Ccnl 23.12.1999 (variabile) in proporzione alle risorse stabili del fondo dell'anno di rilevazione</t>
  </si>
  <si>
    <t>PRD115</t>
  </si>
  <si>
    <t>Importo totale della retribuzione di risultato non erogata a seguito della valutazione non piena con riferimento al fondo dell'anno di rilevazione (euro)</t>
  </si>
  <si>
    <t>PRD159</t>
  </si>
  <si>
    <t>FLAG</t>
  </si>
  <si>
    <t>Le retribuzioni di risultato sono correlate alla valutazione della prestazione dei dirigenti (S/N)?</t>
  </si>
  <si>
    <t>S</t>
  </si>
  <si>
    <t>PRD273</t>
  </si>
  <si>
    <t>Sono utilizzati indicatori di risultato attinenti all'Ufficio o all'Ente nel suo complesso per la valutazione della retribuzione di risultato (S/N)?</t>
  </si>
  <si>
    <t>PRD274</t>
  </si>
  <si>
    <t>Sono utilizzati giudizi del nucleo di valutazione o di altro analogo organismo per la valutazione della retribuzione di risultato (S/N)?</t>
  </si>
  <si>
    <t>PRD275</t>
  </si>
  <si>
    <t>Sono utilizzati ai fini della valutazione dei dirigenti meccanismi di confronto con le performance di altri enti (benchmarking) (S/N)?</t>
  </si>
  <si>
    <t>N</t>
  </si>
  <si>
    <t>CPL</t>
  </si>
  <si>
    <t>RILEVAZIONE CEPEL</t>
  </si>
  <si>
    <t>CPL120</t>
  </si>
  <si>
    <t>Sono stati costituiti i nuclei di valutazione per il personale dirigente (S/N)?</t>
  </si>
  <si>
    <t>CPL150</t>
  </si>
  <si>
    <t>Sono costituiti in forma singola o associata?</t>
  </si>
  <si>
    <t>CPL286</t>
  </si>
  <si>
    <t>Viene effettuata la valutazione delle prestazioni e dei risultati dei dirigenti (art. 14 del Ccnl 23.12.1999) (S/N)?</t>
  </si>
  <si>
    <t>CPL147</t>
  </si>
  <si>
    <t>La valutazione delle prestazioni e dei risultati è effettuata in forma singola o associata?</t>
  </si>
  <si>
    <t>INF</t>
  </si>
  <si>
    <t>INFORMAZIONI / CHIARIMENTI</t>
  </si>
  <si>
    <t>INF209</t>
  </si>
  <si>
    <t>NOTE</t>
  </si>
  <si>
    <t>Informazioni/chiarimenti da parte dell'Organo di controllo (max 1.500 caratteri)</t>
  </si>
  <si>
    <t>INF127</t>
  </si>
  <si>
    <t>Informazioni/chiarimenti da parte dell'Amministrazione (max 1.500 caratteri)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</si>
</sst>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#,###"/>
    <numFmt numFmtId="166" formatCode="General_)"/>
  </numFmts>
  <fonts count="51" x14ac:knownFonts="1">
    <font>
      <sz val="11"/>
      <color theme="1"/>
      <name val="Calibri"/>
      <family val="2"/>
      <scheme val="minor"/>
    </font>
    <font>
      <sz val="8"/>
      <name val="Helv"/>
    </font>
    <font>
      <b/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sz val="10"/>
      <name val="Courier"/>
      <family val="3"/>
    </font>
    <font>
      <sz val="8"/>
      <name val="Courier"/>
      <family val="3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b/>
      <sz val="8"/>
      <color indexed="8"/>
      <name val="Arial"/>
      <family val="2"/>
    </font>
    <font>
      <sz val="15"/>
      <name val="Times New Roman"/>
      <family val="1"/>
    </font>
    <font>
      <sz val="8"/>
      <name val="Times New Roman"/>
      <family val="1"/>
    </font>
    <font>
      <sz val="15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i/>
      <sz val="18"/>
      <color theme="1"/>
      <name val="Arial"/>
      <family val="2"/>
    </font>
    <font>
      <u/>
      <sz val="12"/>
      <name val="Arial"/>
      <family val="2"/>
    </font>
    <font>
      <u/>
      <sz val="8"/>
      <name val="Arial"/>
      <family val="2"/>
    </font>
    <font>
      <u/>
      <sz val="13"/>
      <name val="Arial"/>
      <family val="2"/>
    </font>
    <font>
      <u/>
      <sz val="1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10"/>
      <color theme="1"/>
      <name val="Courier"/>
      <family val="3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4" fillId="0" borderId="0"/>
    <xf numFmtId="0" fontId="23" fillId="0" borderId="0"/>
    <xf numFmtId="0" fontId="25" fillId="0" borderId="0"/>
    <xf numFmtId="0" fontId="14" fillId="0" borderId="0"/>
    <xf numFmtId="0" fontId="14" fillId="0" borderId="0"/>
  </cellStyleXfs>
  <cellXfs count="209">
    <xf numFmtId="0" fontId="0" fillId="0" borderId="0" xfId="0"/>
    <xf numFmtId="0" fontId="2" fillId="0" borderId="0" xfId="1" applyFont="1" applyBorder="1" applyAlignment="1" applyProtection="1">
      <alignment horizontal="left" vertical="top"/>
    </xf>
    <xf numFmtId="164" fontId="3" fillId="0" borderId="0" xfId="1" applyNumberFormat="1" applyFont="1" applyBorder="1" applyProtection="1"/>
    <xf numFmtId="0" fontId="3" fillId="0" borderId="0" xfId="1" applyFont="1" applyProtection="1"/>
    <xf numFmtId="0" fontId="1" fillId="0" borderId="0" xfId="1"/>
    <xf numFmtId="0" fontId="4" fillId="0" borderId="0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centerContinuous" vertical="center"/>
    </xf>
    <xf numFmtId="0" fontId="3" fillId="0" borderId="2" xfId="1" applyFont="1" applyFill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 vertical="center"/>
    </xf>
    <xf numFmtId="0" fontId="3" fillId="2" borderId="4" xfId="1" applyFont="1" applyFill="1" applyBorder="1" applyProtection="1"/>
    <xf numFmtId="0" fontId="3" fillId="0" borderId="2" xfId="1" applyFont="1" applyBorder="1" applyAlignment="1" applyProtection="1">
      <alignment horizontal="centerContinuous" vertical="center"/>
    </xf>
    <xf numFmtId="0" fontId="3" fillId="0" borderId="3" xfId="1" applyFont="1" applyFill="1" applyBorder="1" applyAlignment="1" applyProtection="1">
      <alignment horizontal="centerContinuous" vertical="center"/>
    </xf>
    <xf numFmtId="0" fontId="9" fillId="0" borderId="5" xfId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Continuous"/>
    </xf>
    <xf numFmtId="0" fontId="11" fillId="0" borderId="7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Continuous"/>
    </xf>
    <xf numFmtId="0" fontId="12" fillId="2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Continuous"/>
    </xf>
    <xf numFmtId="0" fontId="13" fillId="0" borderId="11" xfId="1" applyFont="1" applyFill="1" applyBorder="1" applyAlignment="1" applyProtection="1"/>
    <xf numFmtId="0" fontId="6" fillId="0" borderId="12" xfId="1" applyFont="1" applyFill="1" applyBorder="1" applyAlignment="1" applyProtection="1">
      <alignment horizontal="left" wrapText="1"/>
    </xf>
    <xf numFmtId="0" fontId="6" fillId="0" borderId="13" xfId="1" applyFont="1" applyFill="1" applyBorder="1" applyAlignment="1" applyProtection="1">
      <alignment horizontal="left" wrapText="1"/>
    </xf>
    <xf numFmtId="0" fontId="15" fillId="0" borderId="0" xfId="2" applyFont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 applyProtection="1">
      <alignment horizontal="centerContinuous" vertical="center"/>
    </xf>
    <xf numFmtId="0" fontId="3" fillId="0" borderId="0" xfId="1" applyFont="1" applyAlignment="1" applyProtection="1">
      <alignment horizontal="centerContinuous" vertical="center"/>
    </xf>
    <xf numFmtId="0" fontId="16" fillId="0" borderId="14" xfId="1" applyFont="1" applyFill="1" applyBorder="1" applyAlignment="1" applyProtection="1">
      <alignment horizontal="left" vertical="top" wrapText="1"/>
    </xf>
    <xf numFmtId="0" fontId="6" fillId="0" borderId="15" xfId="1" applyFont="1" applyFill="1" applyBorder="1" applyAlignment="1" applyProtection="1">
      <alignment horizontal="left" wrapText="1"/>
    </xf>
    <xf numFmtId="0" fontId="6" fillId="0" borderId="16" xfId="1" applyFont="1" applyFill="1" applyBorder="1" applyAlignment="1" applyProtection="1">
      <alignment horizontal="left" wrapText="1"/>
    </xf>
    <xf numFmtId="0" fontId="16" fillId="0" borderId="14" xfId="1" applyFont="1" applyFill="1" applyBorder="1" applyAlignment="1" applyProtection="1">
      <alignment horizontal="left" vertical="top"/>
    </xf>
    <xf numFmtId="0" fontId="15" fillId="0" borderId="0" xfId="2" applyFont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left"/>
    </xf>
    <xf numFmtId="0" fontId="3" fillId="0" borderId="7" xfId="2" applyFont="1" applyFill="1" applyBorder="1" applyAlignment="1" applyProtection="1">
      <alignment horizontal="center"/>
    </xf>
    <xf numFmtId="3" fontId="3" fillId="0" borderId="9" xfId="1" applyNumberFormat="1" applyFont="1" applyFill="1" applyBorder="1" applyAlignment="1" applyProtection="1">
      <protection locked="0"/>
    </xf>
    <xf numFmtId="3" fontId="3" fillId="0" borderId="9" xfId="1" applyNumberFormat="1" applyFont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center" vertical="center"/>
    </xf>
    <xf numFmtId="3" fontId="3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3" fontId="3" fillId="0" borderId="0" xfId="1" applyNumberFormat="1" applyFont="1" applyAlignment="1" applyProtection="1">
      <alignment horizontal="center" vertical="center"/>
    </xf>
    <xf numFmtId="0" fontId="17" fillId="0" borderId="18" xfId="1" applyFont="1" applyFill="1" applyBorder="1" applyAlignment="1" applyProtection="1">
      <alignment horizontal="left" vertical="center"/>
    </xf>
    <xf numFmtId="0" fontId="18" fillId="0" borderId="19" xfId="1" applyFont="1" applyFill="1" applyBorder="1" applyAlignment="1" applyProtection="1"/>
    <xf numFmtId="165" fontId="17" fillId="0" borderId="20" xfId="1" applyNumberFormat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right"/>
    </xf>
    <xf numFmtId="0" fontId="17" fillId="0" borderId="22" xfId="1" applyFont="1" applyFill="1" applyBorder="1" applyAlignment="1" applyProtection="1">
      <alignment horizontal="center"/>
    </xf>
    <xf numFmtId="165" fontId="5" fillId="0" borderId="23" xfId="1" applyNumberFormat="1" applyFont="1" applyFill="1" applyBorder="1" applyAlignment="1" applyProtection="1">
      <alignment vertical="center"/>
    </xf>
    <xf numFmtId="0" fontId="3" fillId="0" borderId="24" xfId="1" applyFont="1" applyBorder="1" applyProtection="1"/>
    <xf numFmtId="0" fontId="3" fillId="0" borderId="0" xfId="1" applyFont="1" applyBorder="1" applyProtection="1"/>
    <xf numFmtId="3" fontId="3" fillId="0" borderId="25" xfId="1" applyNumberFormat="1" applyFont="1" applyBorder="1" applyAlignment="1" applyProtection="1"/>
    <xf numFmtId="0" fontId="20" fillId="0" borderId="24" xfId="1" applyFont="1" applyBorder="1" applyAlignment="1" applyProtection="1">
      <alignment horizontal="center"/>
    </xf>
    <xf numFmtId="0" fontId="22" fillId="0" borderId="0" xfId="1" applyFont="1" applyBorder="1" applyAlignment="1" applyProtection="1">
      <alignment vertical="center" wrapText="1"/>
    </xf>
    <xf numFmtId="0" fontId="17" fillId="0" borderId="18" xfId="1" applyFont="1" applyFill="1" applyBorder="1" applyAlignment="1" applyProtection="1">
      <alignment horizontal="right"/>
    </xf>
    <xf numFmtId="0" fontId="5" fillId="0" borderId="19" xfId="1" applyFont="1" applyFill="1" applyBorder="1" applyAlignment="1" applyProtection="1"/>
    <xf numFmtId="0" fontId="16" fillId="0" borderId="14" xfId="1" applyFont="1" applyFill="1" applyBorder="1" applyAlignment="1" applyProtection="1">
      <alignment horizontal="left"/>
    </xf>
    <xf numFmtId="0" fontId="16" fillId="0" borderId="15" xfId="1" applyFont="1" applyFill="1" applyBorder="1" applyAlignment="1" applyProtection="1">
      <alignment horizontal="left"/>
    </xf>
    <xf numFmtId="0" fontId="16" fillId="0" borderId="16" xfId="1" applyFont="1" applyFill="1" applyBorder="1" applyAlignment="1" applyProtection="1">
      <alignment horizontal="left"/>
    </xf>
    <xf numFmtId="0" fontId="3" fillId="0" borderId="8" xfId="1" applyFont="1" applyFill="1" applyBorder="1" applyAlignment="1" applyProtection="1">
      <alignment horizontal="center"/>
    </xf>
    <xf numFmtId="0" fontId="6" fillId="0" borderId="0" xfId="1" applyFont="1" applyBorder="1" applyAlignment="1" applyProtection="1">
      <alignment vertical="center" wrapText="1"/>
    </xf>
    <xf numFmtId="3" fontId="7" fillId="0" borderId="9" xfId="1" applyNumberFormat="1" applyFont="1" applyFill="1" applyBorder="1" applyAlignment="1" applyProtection="1"/>
    <xf numFmtId="3" fontId="3" fillId="0" borderId="26" xfId="1" applyNumberFormat="1" applyFont="1" applyFill="1" applyBorder="1" applyAlignment="1" applyProtection="1">
      <protection locked="0"/>
    </xf>
    <xf numFmtId="0" fontId="7" fillId="2" borderId="4" xfId="1" applyFont="1" applyFill="1" applyBorder="1" applyProtection="1"/>
    <xf numFmtId="0" fontId="7" fillId="0" borderId="0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5" fillId="0" borderId="27" xfId="1" applyFont="1" applyFill="1" applyBorder="1" applyAlignment="1" applyProtection="1"/>
    <xf numFmtId="165" fontId="5" fillId="0" borderId="28" xfId="1" applyNumberFormat="1" applyFont="1" applyFill="1" applyBorder="1" applyAlignment="1" applyProtection="1">
      <alignment vertical="center"/>
    </xf>
    <xf numFmtId="0" fontId="6" fillId="0" borderId="21" xfId="1" applyFont="1" applyFill="1" applyBorder="1" applyAlignment="1" applyProtection="1">
      <alignment horizontal="center" vertical="center"/>
    </xf>
    <xf numFmtId="0" fontId="7" fillId="0" borderId="27" xfId="1" applyFont="1" applyFill="1" applyBorder="1" applyAlignment="1" applyProtection="1">
      <alignment horizontal="center" vertical="center"/>
    </xf>
    <xf numFmtId="165" fontId="6" fillId="0" borderId="28" xfId="1" applyNumberFormat="1" applyFont="1" applyFill="1" applyBorder="1" applyAlignment="1" applyProtection="1">
      <alignment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165" fontId="6" fillId="0" borderId="23" xfId="1" applyNumberFormat="1" applyFont="1" applyFill="1" applyBorder="1" applyAlignment="1" applyProtection="1">
      <alignment vertical="center"/>
    </xf>
    <xf numFmtId="0" fontId="7" fillId="0" borderId="0" xfId="1" applyFont="1" applyFill="1" applyBorder="1" applyProtection="1"/>
    <xf numFmtId="0" fontId="3" fillId="0" borderId="31" xfId="1" applyFont="1" applyBorder="1" applyProtection="1"/>
    <xf numFmtId="166" fontId="23" fillId="3" borderId="12" xfId="3" applyNumberFormat="1" applyFont="1" applyFill="1" applyBorder="1" applyAlignment="1" applyProtection="1">
      <alignment horizontal="right" vertical="top"/>
    </xf>
    <xf numFmtId="166" fontId="24" fillId="3" borderId="12" xfId="3" applyNumberFormat="1" applyFont="1" applyFill="1" applyBorder="1" applyAlignment="1" applyProtection="1">
      <alignment horizontal="right" vertical="top"/>
    </xf>
    <xf numFmtId="0" fontId="26" fillId="3" borderId="12" xfId="4" applyFont="1" applyFill="1" applyBorder="1" applyAlignment="1" applyProtection="1">
      <alignment vertical="top"/>
    </xf>
    <xf numFmtId="166" fontId="7" fillId="3" borderId="12" xfId="3" applyNumberFormat="1" applyFont="1" applyFill="1" applyBorder="1" applyAlignment="1" applyProtection="1">
      <alignment vertical="top"/>
    </xf>
    <xf numFmtId="0" fontId="9" fillId="0" borderId="5" xfId="1" applyFont="1" applyFill="1" applyBorder="1" applyAlignment="1" applyProtection="1">
      <alignment horizontal="center" vertical="center"/>
    </xf>
    <xf numFmtId="166" fontId="23" fillId="0" borderId="0" xfId="3" applyNumberFormat="1" applyAlignment="1" applyProtection="1">
      <alignment vertical="center"/>
    </xf>
    <xf numFmtId="164" fontId="23" fillId="0" borderId="0" xfId="3" applyNumberFormat="1" applyFont="1" applyAlignment="1" applyProtection="1">
      <alignment horizontal="center" vertical="center" wrapText="1"/>
    </xf>
    <xf numFmtId="166" fontId="23" fillId="0" borderId="0" xfId="3" applyNumberFormat="1" applyFont="1" applyAlignment="1" applyProtection="1">
      <alignment horizontal="center" vertical="center"/>
    </xf>
    <xf numFmtId="0" fontId="26" fillId="3" borderId="32" xfId="4" applyFont="1" applyFill="1" applyBorder="1" applyAlignment="1" applyProtection="1">
      <alignment horizontal="centerContinuous" readingOrder="1"/>
    </xf>
    <xf numFmtId="0" fontId="27" fillId="3" borderId="0" xfId="4" applyFont="1" applyFill="1" applyBorder="1" applyAlignment="1" applyProtection="1">
      <alignment horizontal="centerContinuous" readingOrder="1"/>
    </xf>
    <xf numFmtId="166" fontId="7" fillId="3" borderId="0" xfId="3" applyNumberFormat="1" applyFont="1" applyFill="1" applyBorder="1" applyAlignment="1" applyProtection="1">
      <alignment horizontal="centerContinuous" vertical="center" readingOrder="1"/>
    </xf>
    <xf numFmtId="166" fontId="7" fillId="3" borderId="25" xfId="3" applyNumberFormat="1" applyFont="1" applyFill="1" applyBorder="1" applyAlignment="1" applyProtection="1">
      <alignment horizontal="centerContinuous" vertical="center" readingOrder="1"/>
    </xf>
    <xf numFmtId="164" fontId="23" fillId="0" borderId="0" xfId="3" applyNumberFormat="1" applyFont="1" applyAlignment="1" applyProtection="1">
      <alignment vertical="center"/>
    </xf>
    <xf numFmtId="164" fontId="23" fillId="0" borderId="0" xfId="3" applyNumberFormat="1" applyFont="1" applyFill="1" applyAlignment="1" applyProtection="1">
      <alignment horizontal="center" vertical="center"/>
    </xf>
    <xf numFmtId="0" fontId="26" fillId="3" borderId="0" xfId="4" applyFont="1" applyFill="1" applyBorder="1" applyAlignment="1" applyProtection="1">
      <alignment horizontal="centerContinuous"/>
    </xf>
    <xf numFmtId="166" fontId="7" fillId="3" borderId="0" xfId="3" applyNumberFormat="1" applyFont="1" applyFill="1" applyBorder="1" applyAlignment="1" applyProtection="1">
      <alignment horizontal="centerContinuous" vertical="center"/>
    </xf>
    <xf numFmtId="166" fontId="7" fillId="3" borderId="25" xfId="3" applyNumberFormat="1" applyFont="1" applyFill="1" applyBorder="1" applyAlignment="1" applyProtection="1">
      <alignment horizontal="centerContinuous" vertical="center"/>
    </xf>
    <xf numFmtId="166" fontId="23" fillId="0" borderId="0" xfId="3" applyNumberFormat="1" applyAlignment="1" applyProtection="1">
      <alignment vertical="top"/>
    </xf>
    <xf numFmtId="166" fontId="23" fillId="3" borderId="33" xfId="3" applyNumberFormat="1" applyFont="1" applyFill="1" applyBorder="1" applyAlignment="1" applyProtection="1">
      <alignment horizontal="right" vertical="top"/>
    </xf>
    <xf numFmtId="166" fontId="24" fillId="3" borderId="15" xfId="3" applyNumberFormat="1" applyFont="1" applyFill="1" applyBorder="1" applyAlignment="1" applyProtection="1">
      <alignment horizontal="right" vertical="top"/>
    </xf>
    <xf numFmtId="0" fontId="26" fillId="3" borderId="15" xfId="4" applyFont="1" applyFill="1" applyBorder="1" applyAlignment="1" applyProtection="1">
      <alignment vertical="top"/>
    </xf>
    <xf numFmtId="166" fontId="7" fillId="3" borderId="15" xfId="3" applyNumberFormat="1" applyFont="1" applyFill="1" applyBorder="1" applyAlignment="1" applyProtection="1">
      <alignment vertical="top"/>
    </xf>
    <xf numFmtId="166" fontId="7" fillId="3" borderId="16" xfId="3" applyNumberFormat="1" applyFont="1" applyFill="1" applyBorder="1" applyAlignment="1" applyProtection="1">
      <alignment vertical="top"/>
    </xf>
    <xf numFmtId="166" fontId="9" fillId="0" borderId="10" xfId="3" applyNumberFormat="1" applyFont="1" applyBorder="1" applyAlignment="1" applyProtection="1">
      <alignment horizontal="center" vertical="center" wrapText="1"/>
    </xf>
    <xf numFmtId="166" fontId="28" fillId="0" borderId="0" xfId="3" applyNumberFormat="1" applyFont="1" applyAlignment="1" applyProtection="1">
      <alignment vertical="center"/>
    </xf>
    <xf numFmtId="166" fontId="28" fillId="0" borderId="0" xfId="3" applyNumberFormat="1" applyFont="1" applyFill="1" applyAlignment="1" applyProtection="1">
      <alignment horizontal="center" vertical="center"/>
    </xf>
    <xf numFmtId="166" fontId="28" fillId="0" borderId="0" xfId="3" applyNumberFormat="1" applyFont="1" applyAlignment="1" applyProtection="1">
      <alignment horizontal="right" vertical="center"/>
    </xf>
    <xf numFmtId="166" fontId="29" fillId="0" borderId="0" xfId="3" applyNumberFormat="1" applyFont="1" applyAlignment="1" applyProtection="1">
      <alignment horizontal="right" vertical="center"/>
    </xf>
    <xf numFmtId="166" fontId="30" fillId="0" borderId="0" xfId="3" applyNumberFormat="1" applyFont="1" applyAlignment="1" applyProtection="1">
      <alignment vertical="center"/>
    </xf>
    <xf numFmtId="166" fontId="31" fillId="0" borderId="0" xfId="3" applyNumberFormat="1" applyFont="1" applyFill="1" applyBorder="1" applyAlignment="1" applyProtection="1">
      <alignment horizontal="center" vertical="center" wrapText="1"/>
    </xf>
    <xf numFmtId="166" fontId="32" fillId="0" borderId="0" xfId="3" applyNumberFormat="1" applyFont="1" applyAlignment="1" applyProtection="1">
      <alignment horizontal="centerContinuous" vertical="center"/>
    </xf>
    <xf numFmtId="166" fontId="20" fillId="0" borderId="0" xfId="3" applyNumberFormat="1" applyFont="1" applyAlignment="1" applyProtection="1">
      <alignment horizontal="centerContinuous" vertical="center"/>
    </xf>
    <xf numFmtId="166" fontId="30" fillId="0" borderId="0" xfId="3" applyNumberFormat="1" applyFont="1" applyAlignment="1" applyProtection="1">
      <alignment horizontal="centerContinuous" vertical="center"/>
    </xf>
    <xf numFmtId="166" fontId="28" fillId="0" borderId="0" xfId="3" applyNumberFormat="1" applyFont="1" applyAlignment="1" applyProtection="1">
      <alignment horizontal="centerContinuous" vertical="center"/>
    </xf>
    <xf numFmtId="14" fontId="28" fillId="0" borderId="0" xfId="3" applyNumberFormat="1" applyFont="1" applyAlignment="1" applyProtection="1">
      <alignment vertical="center"/>
    </xf>
    <xf numFmtId="166" fontId="24" fillId="0" borderId="0" xfId="3" applyNumberFormat="1" applyFont="1" applyBorder="1" applyAlignment="1" applyProtection="1">
      <alignment horizontal="right" vertical="center"/>
    </xf>
    <xf numFmtId="166" fontId="31" fillId="4" borderId="7" xfId="3" applyNumberFormat="1" applyFont="1" applyFill="1" applyBorder="1" applyAlignment="1" applyProtection="1">
      <alignment horizontal="center" vertical="center"/>
    </xf>
    <xf numFmtId="166" fontId="13" fillId="0" borderId="0" xfId="3" applyNumberFormat="1" applyFont="1" applyBorder="1" applyAlignment="1" applyProtection="1">
      <alignment horizontal="center" vertical="center" wrapText="1"/>
    </xf>
    <xf numFmtId="166" fontId="31" fillId="0" borderId="0" xfId="3" applyNumberFormat="1" applyFont="1" applyFill="1" applyBorder="1" applyAlignment="1" applyProtection="1">
      <alignment vertical="center"/>
    </xf>
    <xf numFmtId="166" fontId="31" fillId="0" borderId="0" xfId="3" applyNumberFormat="1" applyFont="1" applyFill="1" applyBorder="1" applyAlignment="1" applyProtection="1">
      <alignment horizontal="center" vertical="center"/>
    </xf>
    <xf numFmtId="166" fontId="28" fillId="0" borderId="0" xfId="3" applyNumberFormat="1" applyFont="1" applyAlignment="1" applyProtection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34" fillId="0" borderId="0" xfId="2" applyFont="1" applyFill="1" applyAlignment="1">
      <alignment horizontal="center" vertical="center"/>
    </xf>
    <xf numFmtId="0" fontId="35" fillId="0" borderId="0" xfId="2" applyFont="1" applyFill="1" applyAlignment="1">
      <alignment horizontal="center" vertical="center"/>
    </xf>
    <xf numFmtId="0" fontId="36" fillId="0" borderId="0" xfId="2" applyFont="1" applyFill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 wrapText="1"/>
    </xf>
    <xf numFmtId="0" fontId="19" fillId="0" borderId="0" xfId="2" applyFont="1"/>
    <xf numFmtId="0" fontId="38" fillId="5" borderId="0" xfId="1" applyFont="1" applyFill="1" applyAlignment="1" applyProtection="1">
      <alignment horizontal="centerContinuous" vertical="center"/>
    </xf>
    <xf numFmtId="0" fontId="39" fillId="5" borderId="0" xfId="1" applyFont="1" applyFill="1" applyAlignment="1" applyProtection="1">
      <alignment horizontal="centerContinuous" vertical="center"/>
    </xf>
    <xf numFmtId="0" fontId="40" fillId="5" borderId="0" xfId="1" applyFont="1" applyFill="1" applyAlignment="1" applyProtection="1">
      <alignment horizontal="center" vertical="center"/>
    </xf>
    <xf numFmtId="0" fontId="41" fillId="5" borderId="0" xfId="1" applyFont="1" applyFill="1" applyAlignment="1" applyProtection="1">
      <alignment horizontal="centerContinuous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center" vertical="center"/>
    </xf>
    <xf numFmtId="0" fontId="42" fillId="0" borderId="0" xfId="2" applyFont="1" applyAlignment="1">
      <alignment horizontal="center" vertical="center" wrapText="1"/>
    </xf>
    <xf numFmtId="0" fontId="43" fillId="0" borderId="0" xfId="2" applyFont="1" applyAlignment="1">
      <alignment vertical="center" wrapText="1"/>
    </xf>
    <xf numFmtId="0" fontId="34" fillId="0" borderId="0" xfId="2" applyFont="1" applyAlignment="1">
      <alignment vertical="center" wrapText="1"/>
    </xf>
    <xf numFmtId="0" fontId="36" fillId="0" borderId="0" xfId="2" applyFont="1" applyAlignment="1">
      <alignment vertical="center"/>
    </xf>
    <xf numFmtId="0" fontId="44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14" fontId="36" fillId="0" borderId="7" xfId="1" applyNumberFormat="1" applyFont="1" applyBorder="1" applyAlignment="1" applyProtection="1">
      <alignment horizontal="center" vertical="center" wrapText="1"/>
      <protection locked="0"/>
    </xf>
    <xf numFmtId="0" fontId="45" fillId="0" borderId="0" xfId="5" applyFont="1" applyAlignment="1" applyProtection="1">
      <alignment vertical="center" wrapText="1"/>
    </xf>
    <xf numFmtId="0" fontId="19" fillId="0" borderId="0" xfId="2" applyFont="1" applyAlignment="1" applyProtection="1">
      <alignment horizontal="center" vertical="center"/>
      <protection hidden="1"/>
    </xf>
    <xf numFmtId="0" fontId="19" fillId="0" borderId="0" xfId="2" applyNumberFormat="1" applyFont="1" applyFill="1" applyAlignment="1" applyProtection="1">
      <alignment horizontal="center" vertical="center"/>
      <protection hidden="1"/>
    </xf>
    <xf numFmtId="0" fontId="34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36" fillId="0" borderId="0" xfId="2" applyFont="1" applyAlignment="1">
      <alignment horizontal="center" vertical="center"/>
    </xf>
    <xf numFmtId="0" fontId="46" fillId="0" borderId="0" xfId="5" applyFont="1" applyAlignment="1">
      <alignment vertical="center" wrapText="1"/>
    </xf>
    <xf numFmtId="14" fontId="36" fillId="0" borderId="0" xfId="1" applyNumberFormat="1" applyFont="1" applyBorder="1" applyAlignment="1" applyProtection="1">
      <alignment horizontal="center" vertical="center" wrapText="1"/>
    </xf>
    <xf numFmtId="0" fontId="19" fillId="0" borderId="0" xfId="2" applyFont="1" applyAlignment="1">
      <alignment vertical="center" wrapText="1"/>
    </xf>
    <xf numFmtId="3" fontId="36" fillId="0" borderId="7" xfId="2" applyNumberFormat="1" applyFont="1" applyBorder="1" applyAlignment="1" applyProtection="1">
      <alignment horizontal="center" vertical="center" wrapText="1"/>
      <protection locked="0"/>
    </xf>
    <xf numFmtId="0" fontId="47" fillId="0" borderId="0" xfId="2" applyFont="1" applyAlignment="1" applyProtection="1">
      <alignment vertical="center" wrapText="1"/>
    </xf>
    <xf numFmtId="0" fontId="19" fillId="0" borderId="0" xfId="2" applyFont="1" applyFill="1" applyAlignment="1" applyProtection="1">
      <alignment horizontal="center" vertical="center"/>
      <protection hidden="1"/>
    </xf>
    <xf numFmtId="0" fontId="43" fillId="0" borderId="0" xfId="2" applyFont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19" fillId="0" borderId="0" xfId="2" applyFont="1" applyFill="1" applyAlignment="1">
      <alignment vertical="center"/>
    </xf>
    <xf numFmtId="3" fontId="3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2" applyFont="1" applyFill="1" applyAlignment="1" applyProtection="1">
      <alignment vertical="center" wrapText="1"/>
    </xf>
    <xf numFmtId="0" fontId="18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Fill="1" applyAlignment="1">
      <alignment vertical="center"/>
    </xf>
    <xf numFmtId="3" fontId="48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6" applyFont="1" applyAlignment="1" applyProtection="1">
      <alignment vertical="center" wrapText="1"/>
    </xf>
    <xf numFmtId="0" fontId="19" fillId="0" borderId="0" xfId="6" applyFont="1" applyAlignment="1">
      <alignment vertical="center"/>
    </xf>
    <xf numFmtId="0" fontId="19" fillId="0" borderId="0" xfId="6" applyFont="1" applyAlignment="1" applyProtection="1">
      <alignment horizontal="center" vertical="center"/>
      <protection hidden="1"/>
    </xf>
    <xf numFmtId="0" fontId="19" fillId="0" borderId="0" xfId="6" applyFont="1" applyFill="1" applyAlignment="1" applyProtection="1">
      <alignment horizontal="center" vertical="center"/>
      <protection hidden="1"/>
    </xf>
    <xf numFmtId="0" fontId="7" fillId="0" borderId="0" xfId="6" applyFont="1" applyFill="1" applyAlignment="1">
      <alignment vertical="center" wrapText="1"/>
    </xf>
    <xf numFmtId="0" fontId="3" fillId="0" borderId="0" xfId="6" applyFont="1" applyFill="1" applyAlignment="1">
      <alignment vertical="center" wrapText="1"/>
    </xf>
    <xf numFmtId="0" fontId="43" fillId="0" borderId="0" xfId="6" applyFont="1" applyAlignment="1">
      <alignment vertical="center" wrapText="1"/>
    </xf>
    <xf numFmtId="0" fontId="36" fillId="0" borderId="0" xfId="6" applyFont="1" applyAlignment="1">
      <alignment vertical="center"/>
    </xf>
    <xf numFmtId="0" fontId="49" fillId="0" borderId="0" xfId="6" applyFont="1" applyAlignment="1">
      <alignment vertical="center" wrapText="1"/>
    </xf>
    <xf numFmtId="0" fontId="48" fillId="0" borderId="0" xfId="2" applyFont="1" applyAlignment="1">
      <alignment horizontal="center" vertical="center"/>
    </xf>
    <xf numFmtId="0" fontId="46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0" fontId="3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3" fontId="48" fillId="0" borderId="7" xfId="2" applyNumberFormat="1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center" wrapText="1"/>
    </xf>
    <xf numFmtId="0" fontId="4" fillId="0" borderId="0" xfId="2" applyFont="1" applyAlignment="1" applyProtection="1">
      <alignment horizontal="center" vertical="center"/>
      <protection hidden="1"/>
    </xf>
    <xf numFmtId="0" fontId="4" fillId="0" borderId="0" xfId="2" applyFont="1" applyFill="1" applyAlignment="1" applyProtection="1">
      <alignment horizontal="center" vertical="center"/>
      <protection hidden="1"/>
    </xf>
    <xf numFmtId="0" fontId="36" fillId="0" borderId="7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/>
    </xf>
    <xf numFmtId="0" fontId="50" fillId="0" borderId="0" xfId="2" applyFont="1" applyAlignment="1">
      <alignment horizontal="center" vertical="center"/>
    </xf>
    <xf numFmtId="0" fontId="43" fillId="0" borderId="0" xfId="2" applyFont="1" applyBorder="1" applyAlignment="1">
      <alignment vertical="center"/>
    </xf>
    <xf numFmtId="0" fontId="34" fillId="0" borderId="0" xfId="2" applyFont="1" applyAlignment="1">
      <alignment vertical="center"/>
    </xf>
    <xf numFmtId="0" fontId="45" fillId="0" borderId="0" xfId="2" applyFont="1" applyAlignment="1">
      <alignment vertical="center" wrapText="1"/>
    </xf>
    <xf numFmtId="0" fontId="42" fillId="0" borderId="0" xfId="2" applyFont="1" applyAlignment="1">
      <alignment vertical="center"/>
    </xf>
    <xf numFmtId="0" fontId="36" fillId="0" borderId="0" xfId="2" applyFont="1" applyAlignment="1">
      <alignment vertical="center" wrapText="1"/>
    </xf>
    <xf numFmtId="0" fontId="42" fillId="0" borderId="0" xfId="2" applyFont="1" applyAlignment="1">
      <alignment horizontal="center" vertical="center"/>
    </xf>
    <xf numFmtId="0" fontId="34" fillId="0" borderId="0" xfId="2" applyFont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42" fillId="0" borderId="0" xfId="2" applyFont="1"/>
    <xf numFmtId="0" fontId="34" fillId="0" borderId="0" xfId="2" applyFont="1"/>
    <xf numFmtId="0" fontId="36" fillId="0" borderId="0" xfId="2" applyFont="1"/>
    <xf numFmtId="0" fontId="19" fillId="0" borderId="0" xfId="2" applyFont="1" applyAlignment="1">
      <alignment wrapText="1"/>
    </xf>
    <xf numFmtId="166" fontId="13" fillId="0" borderId="10" xfId="3" applyNumberFormat="1" applyFont="1" applyFill="1" applyBorder="1" applyAlignment="1" applyProtection="1">
      <alignment horizontal="center" vertical="center" wrapText="1"/>
    </xf>
    <xf numFmtId="166" fontId="13" fillId="0" borderId="17" xfId="3" applyNumberFormat="1" applyFont="1" applyFill="1" applyBorder="1" applyAlignment="1" applyProtection="1">
      <alignment horizontal="center" vertical="center" wrapText="1"/>
    </xf>
    <xf numFmtId="166" fontId="13" fillId="0" borderId="10" xfId="3" applyNumberFormat="1" applyFont="1" applyBorder="1" applyAlignment="1" applyProtection="1">
      <alignment horizontal="center" vertical="center" wrapText="1"/>
    </xf>
    <xf numFmtId="166" fontId="13" fillId="0" borderId="17" xfId="3" applyNumberFormat="1" applyFont="1" applyBorder="1" applyAlignment="1" applyProtection="1">
      <alignment horizontal="center" vertical="center" wrapText="1"/>
    </xf>
    <xf numFmtId="49" fontId="19" fillId="0" borderId="8" xfId="2" applyNumberFormat="1" applyFont="1" applyBorder="1" applyAlignment="1" applyProtection="1">
      <alignment horizontal="center" vertical="center" wrapText="1"/>
      <protection locked="0"/>
    </xf>
    <xf numFmtId="49" fontId="19" fillId="0" borderId="34" xfId="2" applyNumberFormat="1" applyFont="1" applyBorder="1" applyAlignment="1" applyProtection="1">
      <alignment horizontal="center" vertical="center" wrapText="1"/>
      <protection locked="0"/>
    </xf>
    <xf numFmtId="49" fontId="19" fillId="0" borderId="35" xfId="2" applyNumberFormat="1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 applyProtection="1">
      <alignment horizontal="center" vertical="center" wrapText="1"/>
    </xf>
    <xf numFmtId="0" fontId="13" fillId="0" borderId="4" xfId="1" applyFont="1" applyBorder="1" applyAlignment="1" applyProtection="1">
      <alignment horizontal="center" vertical="center" wrapText="1"/>
    </xf>
    <xf numFmtId="0" fontId="13" fillId="0" borderId="17" xfId="1" applyFont="1" applyBorder="1" applyAlignment="1" applyProtection="1">
      <alignment horizontal="center" vertical="center" wrapText="1"/>
    </xf>
    <xf numFmtId="0" fontId="19" fillId="0" borderId="4" xfId="2" applyFont="1" applyBorder="1" applyAlignment="1">
      <alignment wrapText="1"/>
    </xf>
    <xf numFmtId="0" fontId="19" fillId="0" borderId="17" xfId="2" applyFont="1" applyBorder="1" applyAlignment="1">
      <alignment wrapText="1"/>
    </xf>
  </cellXfs>
  <cellStyles count="7">
    <cellStyle name="Normale" xfId="0" builtinId="0"/>
    <cellStyle name="Normale 2" xfId="1"/>
    <cellStyle name="Normale 3" xfId="2"/>
    <cellStyle name="Normale 4" xfId="6"/>
    <cellStyle name="Normale 8" xfId="5"/>
    <cellStyle name="Normale_modello si2 raln_MODIFICATO_ALESSIO" xfId="4"/>
    <cellStyle name="Normale_PRINFEL98_modello si2 raln_MODIFICATO_ALESSI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5</xdr:col>
      <xdr:colOff>1</xdr:colOff>
      <xdr:row>3</xdr:row>
      <xdr:rowOff>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1" y="502920"/>
          <a:ext cx="8862060" cy="5334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ctr" anchorCtr="0" upright="1"/>
        <a:lstStyle/>
        <a:p>
          <a:pPr algn="l" rtl="0">
            <a:defRPr sz="1000"/>
          </a:pP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Tabella </a:t>
          </a:r>
          <a:r>
            <a:rPr lang="it-IT" sz="16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15 </a:t>
          </a:r>
          <a:r>
            <a:rPr lang="it-IT" sz="16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600" b="0" i="0">
              <a:latin typeface="Arial" pitchFamily="34" charset="0"/>
              <a:ea typeface="+mn-ea"/>
              <a:cs typeface="Arial" pitchFamily="34" charset="0"/>
            </a:rPr>
            <a:t>Fondi</a:t>
          </a:r>
          <a:r>
            <a:rPr lang="it-IT" sz="1600" b="0" i="0" baseline="0">
              <a:latin typeface="Arial" pitchFamily="34" charset="0"/>
              <a:ea typeface="+mn-ea"/>
              <a:cs typeface="Arial" pitchFamily="34" charset="0"/>
            </a:rPr>
            <a:t> per il trattamento accessorio	</a:t>
          </a: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Macrocategoria: DIRIGENTI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Area_Interscambio/EX_Intersettore_Comunicazione/VARIE/conto%20annuale/2020/RALN_REGIONI-E-AUT_LOC_-CCNL-NA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Foglio1"/>
      <sheetName val="t12"/>
      <sheetName val="t13"/>
      <sheetName val="t14"/>
      <sheetName val="t15(1)"/>
      <sheetName val="t15(2)"/>
      <sheetName val="t15(3)"/>
      <sheetName val="SICI(1)"/>
      <sheetName val="SICI(2)"/>
      <sheetName val="SICI(3)"/>
      <sheetName val="Tabella Riconciliazione"/>
      <sheetName val="Valori Medi"/>
      <sheetName val="Squadratura 2"/>
      <sheetName val="Squadratura 1"/>
      <sheetName val="Squadratura 3"/>
      <sheetName val="Squadratura 4"/>
      <sheetName val="Squadratura 6"/>
      <sheetName val="Squadratura 7"/>
      <sheetName val="Incongruenze 1 e 11"/>
      <sheetName val="Incongruenza 2"/>
      <sheetName val="Foglio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  <sheetName val="Incongruenza 15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REGIONI ED AUTONOMIE LOCALI - anno 2020</v>
          </cell>
          <cell r="L1">
            <v>2020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W8" t="str">
            <v>Dato</v>
          </cell>
        </row>
        <row r="9">
          <cell r="W9">
            <v>323389</v>
          </cell>
        </row>
        <row r="10">
          <cell r="W10">
            <v>72626</v>
          </cell>
        </row>
        <row r="11">
          <cell r="W11">
            <v>38081</v>
          </cell>
        </row>
      </sheetData>
      <sheetData sheetId="24"/>
      <sheetData sheetId="25"/>
      <sheetData sheetId="26">
        <row r="17">
          <cell r="E17">
            <v>44179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showGridLines="0" tabSelected="1" zoomScale="80" zoomScaleNormal="80" workbookViewId="0">
      <selection activeCell="E39" sqref="E39"/>
    </sheetView>
  </sheetViews>
  <sheetFormatPr defaultColWidth="7.21875" defaultRowHeight="15" x14ac:dyDescent="0.25"/>
  <cols>
    <col min="1" max="1" width="8.33203125" style="193" customWidth="1"/>
    <col min="2" max="2" width="8.33203125" style="194" customWidth="1"/>
    <col min="3" max="3" width="140.5546875" style="126" customWidth="1"/>
    <col min="4" max="4" width="2.109375" style="126" customWidth="1"/>
    <col min="5" max="5" width="16.109375" style="195" customWidth="1"/>
    <col min="6" max="6" width="39.44140625" style="196" customWidth="1"/>
    <col min="7" max="7" width="9.33203125" style="131" customWidth="1"/>
    <col min="8" max="8" width="9.33203125" style="132" customWidth="1"/>
    <col min="9" max="9" width="9.33203125" style="190" customWidth="1"/>
    <col min="10" max="10" width="9.33203125" style="126" customWidth="1"/>
    <col min="11" max="13" width="9.33203125" style="126" hidden="1" customWidth="1"/>
    <col min="14" max="14" width="10.88671875" style="126" hidden="1" customWidth="1"/>
    <col min="15" max="16384" width="7.21875" style="126"/>
  </cols>
  <sheetData>
    <row r="1" spans="1:14" s="84" customFormat="1" ht="35.1" customHeight="1" thickBot="1" x14ac:dyDescent="0.35">
      <c r="A1" s="79"/>
      <c r="B1" s="80"/>
      <c r="C1" s="81"/>
      <c r="D1" s="82"/>
      <c r="E1" s="82"/>
      <c r="F1" s="83" t="s">
        <v>101</v>
      </c>
      <c r="H1" s="85" t="s">
        <v>0</v>
      </c>
      <c r="I1" s="86"/>
    </row>
    <row r="2" spans="1:14" s="84" customFormat="1" ht="35.1" customHeight="1" x14ac:dyDescent="0.4">
      <c r="A2" s="87" t="s">
        <v>102</v>
      </c>
      <c r="B2" s="88"/>
      <c r="C2" s="89"/>
      <c r="D2" s="89"/>
      <c r="E2" s="90"/>
      <c r="F2" s="197" t="str">
        <f>IF(AND(ISBLANK($E$23),SUM('[1]t15(2)'!$W$1:$W$65536)&gt;0,$N$8&gt;0),"Attenzione: è necessario compilare la domanda LEG428 !!!","OK")</f>
        <v>OK</v>
      </c>
      <c r="G2" s="91"/>
      <c r="H2" s="92"/>
      <c r="I2" s="86"/>
    </row>
    <row r="3" spans="1:14" s="96" customFormat="1" ht="35.1" customHeight="1" thickBot="1" x14ac:dyDescent="0.45">
      <c r="A3" s="87" t="s">
        <v>103</v>
      </c>
      <c r="B3" s="88"/>
      <c r="C3" s="93"/>
      <c r="D3" s="94"/>
      <c r="E3" s="95"/>
      <c r="F3" s="198"/>
      <c r="G3" s="91"/>
      <c r="H3" s="92"/>
      <c r="I3" s="86"/>
    </row>
    <row r="4" spans="1:14" s="103" customFormat="1" ht="35.1" customHeight="1" thickBot="1" x14ac:dyDescent="0.35">
      <c r="A4" s="97"/>
      <c r="B4" s="98"/>
      <c r="C4" s="99"/>
      <c r="D4" s="100"/>
      <c r="E4" s="101"/>
      <c r="F4" s="102" t="s">
        <v>104</v>
      </c>
      <c r="H4" s="104"/>
    </row>
    <row r="5" spans="1:14" s="103" customFormat="1" ht="35.1" customHeight="1" x14ac:dyDescent="0.3">
      <c r="A5" s="105"/>
      <c r="B5" s="106"/>
      <c r="C5" s="107"/>
      <c r="D5" s="107"/>
      <c r="E5" s="108"/>
      <c r="F5" s="199" t="str">
        <f>IF(AND(ISBLANK(E13),ISBLANK(E15),ISBLANK(E17)),"OK",IF(AND(OR(ISBLANK(E13),YEAR(E13)&gt;[1]t1!L1-1),OR(ISBLANK(E15),YEAR(E15)&gt;[1]t1!L1-1),OR(ISBLANK(E17),YEAR(E17)&gt;[1]t1!L1-1)),"OK","Attenzione: almeno una data di certificazione è antececedente l'anno "&amp;[1]t1!L1&amp;", è necessario giustificare"))</f>
        <v>OK</v>
      </c>
      <c r="H5" s="104"/>
      <c r="I5" s="107"/>
    </row>
    <row r="6" spans="1:14" s="103" customFormat="1" ht="35.1" customHeight="1" thickBot="1" x14ac:dyDescent="0.35">
      <c r="A6" s="109" t="str">
        <f>[1]t1!$A$1</f>
        <v>REGIONI ED AUTONOMIE LOCALI - anno 2020</v>
      </c>
      <c r="B6" s="110"/>
      <c r="C6" s="111"/>
      <c r="D6" s="112"/>
      <c r="E6" s="112"/>
      <c r="F6" s="200"/>
      <c r="G6" s="113"/>
      <c r="H6" s="104"/>
    </row>
    <row r="7" spans="1:14" s="103" customFormat="1" ht="35.1" customHeight="1" x14ac:dyDescent="0.3">
      <c r="A7" s="109"/>
      <c r="B7" s="114"/>
      <c r="C7" s="115" t="s">
        <v>105</v>
      </c>
      <c r="F7" s="116"/>
      <c r="G7" s="117"/>
      <c r="H7" s="118"/>
      <c r="I7" s="117"/>
      <c r="N7" s="35" t="s">
        <v>106</v>
      </c>
    </row>
    <row r="8" spans="1:14" s="103" customFormat="1" ht="15" customHeight="1" x14ac:dyDescent="0.3">
      <c r="A8" s="109"/>
      <c r="B8" s="114"/>
      <c r="C8" s="118"/>
      <c r="F8" s="116"/>
      <c r="G8" s="117"/>
      <c r="H8" s="118"/>
      <c r="I8" s="117"/>
      <c r="N8" s="119">
        <f>(COUNTIF(E:E,"&lt;&gt;"&amp;"")+COUNTIF(C84,"&lt;&gt;"&amp;"")+COUNTIF(C87,"&lt;&gt;"&amp;""))</f>
        <v>22</v>
      </c>
    </row>
    <row r="9" spans="1:14" s="103" customFormat="1" ht="10.199999999999999" customHeight="1" x14ac:dyDescent="0.3">
      <c r="A9" s="109"/>
      <c r="B9" s="114"/>
      <c r="C9" s="118"/>
      <c r="F9" s="116"/>
      <c r="G9" s="117"/>
      <c r="H9" s="118"/>
      <c r="I9" s="117"/>
      <c r="N9" s="35"/>
    </row>
    <row r="10" spans="1:14" ht="10.199999999999999" customHeight="1" x14ac:dyDescent="0.25">
      <c r="A10" s="120"/>
      <c r="B10" s="121"/>
      <c r="C10" s="122"/>
      <c r="D10" s="120"/>
      <c r="E10" s="123"/>
      <c r="F10" s="116"/>
      <c r="G10" s="124"/>
      <c r="H10" s="120"/>
      <c r="I10" s="125"/>
    </row>
    <row r="11" spans="1:14" s="131" customFormat="1" ht="35.25" customHeight="1" x14ac:dyDescent="0.3">
      <c r="A11" s="127" t="s">
        <v>107</v>
      </c>
      <c r="B11" s="128"/>
      <c r="C11" s="129" t="s">
        <v>108</v>
      </c>
      <c r="D11" s="127"/>
      <c r="E11" s="130"/>
      <c r="F11" s="116"/>
      <c r="H11" s="132"/>
      <c r="I11" s="133"/>
      <c r="K11" s="35" t="s">
        <v>109</v>
      </c>
      <c r="L11" s="35" t="s">
        <v>110</v>
      </c>
      <c r="M11" s="35" t="s">
        <v>111</v>
      </c>
      <c r="N11" s="35" t="s">
        <v>15</v>
      </c>
    </row>
    <row r="12" spans="1:14" s="131" customFormat="1" ht="4.3499999999999996" customHeight="1" x14ac:dyDescent="0.3">
      <c r="A12" s="134"/>
      <c r="B12" s="135"/>
      <c r="C12" s="134"/>
      <c r="D12" s="134"/>
      <c r="E12" s="136"/>
      <c r="H12" s="132"/>
      <c r="I12" s="133"/>
    </row>
    <row r="13" spans="1:14" s="131" customFormat="1" ht="30" customHeight="1" x14ac:dyDescent="0.3">
      <c r="A13" s="137" t="s">
        <v>112</v>
      </c>
      <c r="B13" s="138" t="s">
        <v>113</v>
      </c>
      <c r="C13" s="139" t="s">
        <v>114</v>
      </c>
      <c r="E13" s="140"/>
      <c r="F13" s="141" t="str">
        <f ca="1">IF(ISBLANK(E13),"",IF(AND(E13&gt;=DATE([1]t1!$L$1-2,1,1),E13&lt;=TODAY()),"","Digitare una data non anteriore al 1 Gennaio "&amp;[1]t1!$L$1-1&amp;" (gg/mm/aaaa)"))</f>
        <v/>
      </c>
      <c r="K13" s="142" t="str">
        <f>LEFT(A13,3)</f>
        <v>GEN</v>
      </c>
      <c r="L13" s="142" t="str">
        <f>RIGHT(A13,3)</f>
        <v>353</v>
      </c>
      <c r="M13" s="142" t="str">
        <f>B13</f>
        <v>DATE</v>
      </c>
      <c r="N13" s="143" t="str">
        <f ca="1">IF(AND(E13&gt;=DATE(2019,1,1),E13&lt;=TODAY()),"'"&amp;DAY(E13)&amp;"/"&amp;MONTH(E13)&amp;"/"&amp;YEAR(E13),"")</f>
        <v/>
      </c>
    </row>
    <row r="14" spans="1:14" s="131" customFormat="1" ht="4.3499999999999996" customHeight="1" x14ac:dyDescent="0.3">
      <c r="A14" s="137"/>
      <c r="B14" s="144"/>
      <c r="C14" s="145"/>
      <c r="D14" s="134"/>
      <c r="E14" s="146"/>
      <c r="F14" s="147"/>
      <c r="H14" s="132"/>
      <c r="I14" s="133"/>
    </row>
    <row r="15" spans="1:14" s="131" customFormat="1" ht="30" customHeight="1" x14ac:dyDescent="0.3">
      <c r="A15" s="137" t="s">
        <v>115</v>
      </c>
      <c r="B15" s="138" t="s">
        <v>113</v>
      </c>
      <c r="C15" s="139" t="s">
        <v>116</v>
      </c>
      <c r="E15" s="140"/>
      <c r="F15" s="141" t="str">
        <f ca="1">IF(ISBLANK(E15),"",IF(AND(E15&gt;=DATE([1]t1!$L$1-2,1,1),E15&lt;=TODAY()),"","Digitare una data non anteriore al 1 Gennaio "&amp;[1]t1!$L$1-1&amp;" (gg/mm/aaaa)"))</f>
        <v/>
      </c>
      <c r="K15" s="142" t="str">
        <f>LEFT(A15,3)</f>
        <v>GEN</v>
      </c>
      <c r="L15" s="142" t="str">
        <f>RIGHT(A15,3)</f>
        <v>354</v>
      </c>
      <c r="M15" s="142" t="str">
        <f>B15</f>
        <v>DATE</v>
      </c>
      <c r="N15" s="143" t="str">
        <f ca="1">IF(AND(E15&gt;=DATE(2019,1,1),E15&lt;=TODAY()),"'"&amp;DAY(E15)&amp;"/"&amp;MONTH(E15)&amp;"/"&amp;YEAR(E15),"")</f>
        <v/>
      </c>
    </row>
    <row r="16" spans="1:14" s="131" customFormat="1" ht="4.3499999999999996" customHeight="1" x14ac:dyDescent="0.3">
      <c r="A16" s="137"/>
      <c r="B16" s="138"/>
      <c r="C16" s="139"/>
      <c r="E16" s="148"/>
      <c r="F16" s="147"/>
      <c r="K16" s="142"/>
      <c r="L16" s="142"/>
      <c r="M16" s="142"/>
      <c r="N16" s="143"/>
    </row>
    <row r="17" spans="1:14" s="131" customFormat="1" ht="30" customHeight="1" x14ac:dyDescent="0.3">
      <c r="A17" s="137" t="s">
        <v>117</v>
      </c>
      <c r="B17" s="138" t="s">
        <v>113</v>
      </c>
      <c r="C17" s="139" t="s">
        <v>118</v>
      </c>
      <c r="E17" s="140">
        <v>44179</v>
      </c>
      <c r="F17" s="141" t="str">
        <f ca="1">IF(ISBLANK(E17),"",IF(AND(E17&gt;=DATE([1]t1!$L$1-2,1,1),E17&lt;=TODAY()),"","Digitare una data non anteriore al 1 Gennaio "&amp;[1]t1!$L$1-1&amp;" (gg/mm/aaaa)"))</f>
        <v/>
      </c>
      <c r="K17" s="142" t="str">
        <f>LEFT(A17,3)</f>
        <v>GEN</v>
      </c>
      <c r="L17" s="142" t="str">
        <f>RIGHT(A17,3)</f>
        <v>355</v>
      </c>
      <c r="M17" s="142" t="str">
        <f>B17</f>
        <v>DATE</v>
      </c>
      <c r="N17" s="143" t="str">
        <f ca="1">IF(AND(E17&gt;=DATE(2019,1,1),E17&lt;=TODAY()),"'"&amp;DAY(E17)&amp;"/"&amp;MONTH(E17)&amp;"/"&amp;YEAR(E17),"")</f>
        <v>'14/12/2020</v>
      </c>
    </row>
    <row r="18" spans="1:14" s="131" customFormat="1" ht="4.3499999999999996" customHeight="1" x14ac:dyDescent="0.3">
      <c r="A18" s="137"/>
      <c r="B18" s="144"/>
      <c r="C18" s="134"/>
      <c r="D18" s="134"/>
      <c r="E18" s="146"/>
      <c r="F18" s="149"/>
      <c r="H18" s="132"/>
      <c r="I18" s="133"/>
    </row>
    <row r="19" spans="1:14" s="131" customFormat="1" ht="30" customHeight="1" x14ac:dyDescent="0.3">
      <c r="A19" s="137" t="s">
        <v>119</v>
      </c>
      <c r="B19" s="138" t="s">
        <v>120</v>
      </c>
      <c r="C19" s="149" t="s">
        <v>121</v>
      </c>
      <c r="E19" s="150">
        <v>0</v>
      </c>
      <c r="F19" s="151" t="str">
        <f>IF(AND(SUM(E13:E17)&gt;0,F5="ok",E19&gt;0),"Attenzione, dato incoerente",IF(ISBLANK(E19),"",IF(ISNUMBER(E19),IF(E19-INT(E19)=0,"","  Errore ! Inserire un numero intero senza decimali"),"  Errore ! Inserire un numero intero senza decimali")))</f>
        <v/>
      </c>
      <c r="K19" s="142" t="str">
        <f>LEFT(A19,3)</f>
        <v>GEN</v>
      </c>
      <c r="L19" s="142" t="str">
        <f>RIGHT(A19,3)</f>
        <v>195</v>
      </c>
      <c r="M19" s="142" t="str">
        <f>B19</f>
        <v>INT</v>
      </c>
      <c r="N19" s="152">
        <f>IF(ISNUMBER(E19),ROUND(E19,0),"")</f>
        <v>0</v>
      </c>
    </row>
    <row r="20" spans="1:14" s="131" customFormat="1" ht="4.3499999999999996" customHeight="1" x14ac:dyDescent="0.3">
      <c r="A20" s="153"/>
      <c r="B20" s="144"/>
      <c r="C20" s="134"/>
      <c r="D20" s="134"/>
      <c r="E20" s="136"/>
      <c r="F20" s="149"/>
      <c r="H20" s="132"/>
      <c r="I20" s="133"/>
    </row>
    <row r="21" spans="1:14" s="131" customFormat="1" ht="30" customHeight="1" x14ac:dyDescent="0.3">
      <c r="A21" s="127" t="s">
        <v>122</v>
      </c>
      <c r="B21" s="127"/>
      <c r="C21" s="129" t="s">
        <v>123</v>
      </c>
      <c r="D21" s="127"/>
      <c r="E21" s="130"/>
      <c r="F21" s="149"/>
      <c r="H21" s="132"/>
      <c r="I21" s="133"/>
    </row>
    <row r="22" spans="1:14" s="131" customFormat="1" ht="4.3499999999999996" customHeight="1" x14ac:dyDescent="0.3">
      <c r="A22" s="137"/>
      <c r="B22" s="138"/>
      <c r="C22" s="149"/>
      <c r="D22" s="134"/>
      <c r="E22" s="146"/>
      <c r="F22" s="149"/>
      <c r="H22" s="132"/>
      <c r="I22" s="133"/>
    </row>
    <row r="23" spans="1:14" s="157" customFormat="1" ht="30" customHeight="1" x14ac:dyDescent="0.3">
      <c r="A23" s="154" t="s">
        <v>124</v>
      </c>
      <c r="B23" s="155" t="s">
        <v>120</v>
      </c>
      <c r="C23" s="156" t="s">
        <v>125</v>
      </c>
      <c r="E23" s="158">
        <v>389756</v>
      </c>
      <c r="F23" s="159" t="str">
        <f>IF(ISBLANK(E23),"",IF(ISNUMBER(E23),IF(E23-INT(E23)=0,"","  Errore ! Inserire un numero intero senza decimali"),"  Errore ! Inserire un numero intero senza decimali"))</f>
        <v/>
      </c>
      <c r="K23" s="152" t="str">
        <f>LEFT(A23,3)</f>
        <v>LEG</v>
      </c>
      <c r="L23" s="152" t="str">
        <f>RIGHT(A23,3)</f>
        <v>428</v>
      </c>
      <c r="M23" s="152" t="str">
        <f>B23</f>
        <v>INT</v>
      </c>
      <c r="N23" s="152">
        <f>IF(ISNUMBER(E23),ROUND(E23,0),"")</f>
        <v>389756</v>
      </c>
    </row>
    <row r="24" spans="1:14" s="131" customFormat="1" ht="4.3499999999999996" customHeight="1" x14ac:dyDescent="0.3">
      <c r="A24" s="160"/>
      <c r="B24" s="161"/>
      <c r="C24" s="139"/>
      <c r="D24" s="134"/>
      <c r="E24" s="146"/>
      <c r="F24" s="149"/>
      <c r="H24" s="132"/>
      <c r="I24" s="133"/>
    </row>
    <row r="25" spans="1:14" s="165" customFormat="1" ht="30" customHeight="1" x14ac:dyDescent="0.3">
      <c r="A25" s="154" t="s">
        <v>126</v>
      </c>
      <c r="B25" s="161" t="s">
        <v>120</v>
      </c>
      <c r="C25" s="139" t="s">
        <v>127</v>
      </c>
      <c r="D25" s="162"/>
      <c r="E25" s="163"/>
      <c r="F25" s="164" t="str">
        <f>IF(ISBLANK(E25),"",IF(ISNUMBER(E25),IF(E25-INT(E25)=0,"","  Errore ! Inserire un numero intero senza decimali"),"  Errore ! Inserire un numero intero senza decimali"))</f>
        <v/>
      </c>
      <c r="K25" s="166" t="str">
        <f>LEFT(A25,3)</f>
        <v>LEG</v>
      </c>
      <c r="L25" s="166" t="str">
        <f>RIGHT(A25,3)</f>
        <v>429</v>
      </c>
      <c r="M25" s="166" t="str">
        <f>B25</f>
        <v>INT</v>
      </c>
      <c r="N25" s="167" t="str">
        <f>IF(ISNUMBER(E25),ROUND(E25,0),"")</f>
        <v/>
      </c>
    </row>
    <row r="26" spans="1:14" s="165" customFormat="1" ht="4.3499999999999996" customHeight="1" x14ac:dyDescent="0.3">
      <c r="A26" s="168"/>
      <c r="B26" s="169"/>
      <c r="C26" s="168"/>
      <c r="D26" s="170"/>
      <c r="E26" s="171"/>
      <c r="F26" s="172"/>
    </row>
    <row r="27" spans="1:14" s="131" customFormat="1" ht="30" customHeight="1" x14ac:dyDescent="0.3">
      <c r="A27" s="154" t="s">
        <v>128</v>
      </c>
      <c r="B27" s="161" t="s">
        <v>120</v>
      </c>
      <c r="C27" s="156" t="s">
        <v>129</v>
      </c>
      <c r="D27" s="162"/>
      <c r="E27" s="163">
        <v>46202</v>
      </c>
      <c r="F27" s="159" t="str">
        <f>IF(ISBLANK(E27),"",IF(ISNUMBER(E27),IF(E27-INT(E27)=0,"","  Errore ! Inserire un numero intero senza decimali"),"  Errore ! Inserire un numero intero senza decimali"))</f>
        <v/>
      </c>
      <c r="G27" s="157"/>
      <c r="H27" s="157"/>
      <c r="I27" s="157"/>
      <c r="J27" s="157"/>
      <c r="K27" s="152" t="str">
        <f>LEFT(A27,3)</f>
        <v>LEG</v>
      </c>
      <c r="L27" s="152" t="str">
        <f>RIGHT(A27,3)</f>
        <v>398</v>
      </c>
      <c r="M27" s="152" t="str">
        <f>B27</f>
        <v>INT</v>
      </c>
      <c r="N27" s="152">
        <f>IF(ISNUMBER(E27),ROUND(E27,0),"")</f>
        <v>46202</v>
      </c>
    </row>
    <row r="28" spans="1:14" s="157" customFormat="1" ht="4.3499999999999996" customHeight="1" x14ac:dyDescent="0.3">
      <c r="A28" s="160"/>
      <c r="B28" s="160"/>
      <c r="C28" s="145"/>
      <c r="D28" s="145"/>
      <c r="E28" s="173"/>
      <c r="F28" s="174"/>
      <c r="G28" s="131"/>
      <c r="H28" s="131"/>
      <c r="I28" s="131"/>
      <c r="J28" s="131"/>
      <c r="K28" s="131"/>
      <c r="L28" s="131"/>
      <c r="M28" s="131"/>
      <c r="N28" s="131"/>
    </row>
    <row r="29" spans="1:14" s="131" customFormat="1" ht="30" customHeight="1" x14ac:dyDescent="0.3">
      <c r="A29" s="137" t="s">
        <v>130</v>
      </c>
      <c r="B29" s="138" t="s">
        <v>120</v>
      </c>
      <c r="C29" s="149" t="s">
        <v>131</v>
      </c>
      <c r="E29" s="150"/>
      <c r="F29" s="151" t="str">
        <f>IF(ISBLANK(E29),"",IF(ISNUMBER(E29),IF(E29-INT(E29)=0,"","  Errore ! Inserire un numero intero senza decimali"),"  Errore ! Inserire un numero intero senza decimali"))</f>
        <v/>
      </c>
      <c r="K29" s="142" t="str">
        <f>LEFT(A29,3)</f>
        <v>LEG</v>
      </c>
      <c r="L29" s="142" t="str">
        <f>RIGHT(A29,3)</f>
        <v>265</v>
      </c>
      <c r="M29" s="142" t="str">
        <f>B29</f>
        <v>INT</v>
      </c>
      <c r="N29" s="152" t="str">
        <f>IF(ISNUMBER(E29),ROUND(E29,0),"")</f>
        <v/>
      </c>
    </row>
    <row r="30" spans="1:14" s="131" customFormat="1" ht="4.3499999999999996" customHeight="1" x14ac:dyDescent="0.3">
      <c r="A30" s="153"/>
      <c r="B30" s="144"/>
      <c r="C30" s="134"/>
      <c r="D30" s="134"/>
      <c r="E30" s="136"/>
      <c r="F30" s="149"/>
      <c r="H30" s="132"/>
      <c r="I30" s="133"/>
    </row>
    <row r="31" spans="1:14" s="131" customFormat="1" ht="30" customHeight="1" x14ac:dyDescent="0.3">
      <c r="A31" s="127" t="s">
        <v>132</v>
      </c>
      <c r="B31" s="127"/>
      <c r="C31" s="129" t="s">
        <v>133</v>
      </c>
      <c r="D31" s="127"/>
      <c r="E31" s="130"/>
      <c r="F31" s="149"/>
      <c r="H31" s="132"/>
      <c r="I31" s="133"/>
    </row>
    <row r="32" spans="1:14" s="131" customFormat="1" ht="4.3499999999999996" customHeight="1" x14ac:dyDescent="0.3">
      <c r="A32" s="134"/>
      <c r="B32" s="144"/>
      <c r="C32" s="134"/>
      <c r="D32" s="134"/>
      <c r="E32" s="136"/>
      <c r="F32" s="149"/>
      <c r="H32" s="132"/>
      <c r="I32" s="133"/>
    </row>
    <row r="33" spans="1:14" s="131" customFormat="1" ht="30" customHeight="1" x14ac:dyDescent="0.3">
      <c r="A33" s="160" t="s">
        <v>134</v>
      </c>
      <c r="B33" s="138" t="s">
        <v>120</v>
      </c>
      <c r="C33" s="149" t="s">
        <v>135</v>
      </c>
      <c r="E33" s="150">
        <v>4</v>
      </c>
      <c r="F33" s="151" t="str">
        <f>IF(ISBLANK(E33),"",IF(ISNUMBER(E33),IF(E33-INT(E33)=0,"","  Errore ! Inserire un numero intero senza decimali"),"  Errore ! Inserire un numero intero senza decimali"))</f>
        <v/>
      </c>
      <c r="K33" s="142" t="str">
        <f>LEFT(A33,3)</f>
        <v>ORG</v>
      </c>
      <c r="L33" s="142" t="str">
        <f>RIGHT(A33,3)</f>
        <v>191</v>
      </c>
      <c r="M33" s="142" t="str">
        <f>B33</f>
        <v>INT</v>
      </c>
      <c r="N33" s="152">
        <f>IF(ISNUMBER(E33),ROUND(E33,0),"")</f>
        <v>4</v>
      </c>
    </row>
    <row r="34" spans="1:14" s="131" customFormat="1" ht="4.3499999999999996" customHeight="1" x14ac:dyDescent="0.3">
      <c r="A34" s="175"/>
      <c r="B34" s="144"/>
      <c r="C34" s="134"/>
      <c r="D34" s="134"/>
      <c r="E34" s="146"/>
      <c r="F34" s="149"/>
      <c r="H34" s="132"/>
      <c r="I34" s="133"/>
    </row>
    <row r="35" spans="1:14" s="131" customFormat="1" ht="30" customHeight="1" x14ac:dyDescent="0.3">
      <c r="A35" s="160" t="s">
        <v>136</v>
      </c>
      <c r="B35" s="138" t="s">
        <v>120</v>
      </c>
      <c r="C35" s="139" t="s">
        <v>137</v>
      </c>
      <c r="E35" s="150">
        <v>4</v>
      </c>
      <c r="F35" s="151" t="str">
        <f>IF(ISBLANK(E35),"",IF(ISNUMBER(E35),IF(E35-INT(E35)=0,"","  Errore ! Inserire un numero intero senza decimali"),"  Errore ! Inserire un numero intero senza decimali"))</f>
        <v/>
      </c>
      <c r="K35" s="142" t="str">
        <f>LEFT(A35,3)</f>
        <v>ORG</v>
      </c>
      <c r="L35" s="142" t="str">
        <f>RIGHT(A35,3)</f>
        <v>299</v>
      </c>
      <c r="M35" s="142" t="str">
        <f>B35</f>
        <v>INT</v>
      </c>
      <c r="N35" s="152">
        <f>IF(ISNUMBER(E35),ROUND(E35,0),"")</f>
        <v>4</v>
      </c>
    </row>
    <row r="36" spans="1:14" s="131" customFormat="1" ht="4.3499999999999996" customHeight="1" x14ac:dyDescent="0.3">
      <c r="A36" s="175"/>
      <c r="B36" s="144"/>
      <c r="C36" s="134"/>
      <c r="D36" s="134"/>
      <c r="E36" s="146"/>
      <c r="F36" s="149"/>
      <c r="H36" s="132"/>
      <c r="I36" s="133"/>
    </row>
    <row r="37" spans="1:14" s="131" customFormat="1" ht="30" customHeight="1" x14ac:dyDescent="0.3">
      <c r="A37" s="160" t="s">
        <v>138</v>
      </c>
      <c r="B37" s="138" t="s">
        <v>120</v>
      </c>
      <c r="C37" s="139" t="s">
        <v>139</v>
      </c>
      <c r="E37" s="150">
        <v>81393</v>
      </c>
      <c r="F37" s="151" t="str">
        <f>IF(ISBLANK(E37),"",IF(ISNUMBER(E37),IF(E37-INT(E37)=0,"","  Errore ! Inserire un numero intero senza decimali"),"  Errore ! Inserire un numero intero senza decimali"))</f>
        <v/>
      </c>
      <c r="K37" s="142" t="str">
        <f>LEFT(A37,3)</f>
        <v>ORG</v>
      </c>
      <c r="L37" s="142" t="str">
        <f>RIGHT(A37,3)</f>
        <v>300</v>
      </c>
      <c r="M37" s="142" t="str">
        <f>B37</f>
        <v>INT</v>
      </c>
      <c r="N37" s="152">
        <f>IF(ISNUMBER(E37),ROUND(E37,0),"")</f>
        <v>81393</v>
      </c>
    </row>
    <row r="38" spans="1:14" s="131" customFormat="1" ht="4.3499999999999996" customHeight="1" x14ac:dyDescent="0.3">
      <c r="A38" s="160"/>
      <c r="B38" s="144"/>
      <c r="C38" s="134"/>
      <c r="D38" s="134"/>
      <c r="E38" s="146"/>
      <c r="F38" s="149"/>
      <c r="H38" s="132"/>
      <c r="I38" s="133"/>
    </row>
    <row r="39" spans="1:14" s="131" customFormat="1" ht="30" customHeight="1" x14ac:dyDescent="0.3">
      <c r="A39" s="160" t="s">
        <v>140</v>
      </c>
      <c r="B39" s="138" t="s">
        <v>120</v>
      </c>
      <c r="C39" s="149" t="s">
        <v>141</v>
      </c>
      <c r="E39" s="150">
        <v>1</v>
      </c>
      <c r="F39" s="151" t="str">
        <f>IF(ISBLANK(E39),"",IF(ISNUMBER(E39),IF(E39-INT(E39)=0,"","  Errore ! Inserire un numero intero senza decimali"),"  Errore ! Inserire un numero intero senza decimali"))</f>
        <v/>
      </c>
      <c r="K39" s="142" t="str">
        <f>LEFT(A39,3)</f>
        <v>ORG</v>
      </c>
      <c r="L39" s="142" t="str">
        <f>RIGHT(A39,3)</f>
        <v>268</v>
      </c>
      <c r="M39" s="142" t="str">
        <f>B39</f>
        <v>INT</v>
      </c>
      <c r="N39" s="152">
        <f>IF(ISNUMBER(E39),ROUND(E39,0),"")</f>
        <v>1</v>
      </c>
    </row>
    <row r="40" spans="1:14" s="131" customFormat="1" ht="4.3499999999999996" customHeight="1" x14ac:dyDescent="0.3">
      <c r="A40" s="175"/>
      <c r="B40" s="144"/>
      <c r="C40" s="134"/>
      <c r="D40" s="134"/>
      <c r="E40" s="146"/>
      <c r="F40" s="149"/>
      <c r="H40" s="132"/>
      <c r="I40" s="133"/>
    </row>
    <row r="41" spans="1:14" s="131" customFormat="1" ht="30" customHeight="1" x14ac:dyDescent="0.3">
      <c r="A41" s="160" t="s">
        <v>142</v>
      </c>
      <c r="B41" s="138" t="s">
        <v>120</v>
      </c>
      <c r="C41" s="149" t="s">
        <v>143</v>
      </c>
      <c r="E41" s="150">
        <v>0</v>
      </c>
      <c r="F41" s="151" t="str">
        <f>IF(ISBLANK(E41),"",IF(ISNUMBER(E41),IF(E41-INT(E41)=0,"","  Errore ! Inserire un numero intero senza decimali"),"  Errore ! Inserire un numero intero senza decimali"))</f>
        <v/>
      </c>
      <c r="K41" s="142" t="str">
        <f>LEFT(A41,3)</f>
        <v>ORG</v>
      </c>
      <c r="L41" s="142" t="str">
        <f>RIGHT(A41,3)</f>
        <v>269</v>
      </c>
      <c r="M41" s="142" t="str">
        <f>B41</f>
        <v>INT</v>
      </c>
      <c r="N41" s="152">
        <f>IF(ISNUMBER(E41),ROUND(E41,0),"")</f>
        <v>0</v>
      </c>
    </row>
    <row r="42" spans="1:14" s="131" customFormat="1" ht="4.3499999999999996" customHeight="1" x14ac:dyDescent="0.3">
      <c r="A42" s="160"/>
      <c r="B42" s="144"/>
      <c r="C42" s="134"/>
      <c r="D42" s="134"/>
      <c r="E42" s="146"/>
      <c r="F42" s="149"/>
      <c r="H42" s="132"/>
      <c r="I42" s="133"/>
    </row>
    <row r="43" spans="1:14" s="131" customFormat="1" ht="30" customHeight="1" x14ac:dyDescent="0.3">
      <c r="A43" s="160" t="s">
        <v>144</v>
      </c>
      <c r="B43" s="138" t="s">
        <v>120</v>
      </c>
      <c r="C43" s="149" t="s">
        <v>145</v>
      </c>
      <c r="E43" s="150">
        <v>3</v>
      </c>
      <c r="F43" s="151" t="str">
        <f>IF(ISBLANK(E43),"",IF(ISNUMBER(E43),IF(E43-INT(E43)=0,"","  Errore ! Inserire un numero intero senza decimali"),"  Errore ! Inserire un numero intero senza decimali"))</f>
        <v/>
      </c>
      <c r="K43" s="142" t="str">
        <f>LEFT(A43,3)</f>
        <v>ORG</v>
      </c>
      <c r="L43" s="142" t="str">
        <f>RIGHT(A43,3)</f>
        <v>270</v>
      </c>
      <c r="M43" s="142" t="str">
        <f>B43</f>
        <v>INT</v>
      </c>
      <c r="N43" s="152">
        <f>IF(ISNUMBER(E43),ROUND(E43,0),"")</f>
        <v>3</v>
      </c>
    </row>
    <row r="44" spans="1:14" s="131" customFormat="1" ht="4.3499999999999996" customHeight="1" x14ac:dyDescent="0.3">
      <c r="A44" s="160"/>
      <c r="B44" s="144"/>
      <c r="C44" s="134"/>
      <c r="D44" s="134"/>
      <c r="E44" s="146"/>
      <c r="F44" s="149"/>
      <c r="H44" s="132"/>
      <c r="I44" s="133"/>
    </row>
    <row r="45" spans="1:14" s="131" customFormat="1" ht="30" customHeight="1" x14ac:dyDescent="0.3">
      <c r="A45" s="160" t="s">
        <v>146</v>
      </c>
      <c r="B45" s="138" t="s">
        <v>120</v>
      </c>
      <c r="C45" s="149" t="s">
        <v>147</v>
      </c>
      <c r="E45" s="150">
        <v>152642</v>
      </c>
      <c r="F45" s="151" t="str">
        <f>IF(ISBLANK(E45),"",IF(ISNUMBER(E45),IF(E45-INT(E45)=0,"","  Errore ! Inserire un numero intero senza decimali"),"  Errore ! Inserire un numero intero senza decimali"))</f>
        <v/>
      </c>
      <c r="K45" s="142" t="str">
        <f>LEFT(A45,3)</f>
        <v>ORG</v>
      </c>
      <c r="L45" s="142" t="str">
        <f>RIGHT(A45,3)</f>
        <v>136</v>
      </c>
      <c r="M45" s="142" t="str">
        <f>B45</f>
        <v>INT</v>
      </c>
      <c r="N45" s="152">
        <f>IF(ISNUMBER(E45),ROUND(E45,0),"")</f>
        <v>152642</v>
      </c>
    </row>
    <row r="46" spans="1:14" s="131" customFormat="1" ht="4.3499999999999996" customHeight="1" x14ac:dyDescent="0.3">
      <c r="A46" s="160"/>
      <c r="B46" s="144"/>
      <c r="C46" s="134"/>
      <c r="D46" s="134"/>
      <c r="E46" s="146"/>
      <c r="F46" s="149"/>
      <c r="H46" s="132"/>
      <c r="I46" s="133"/>
    </row>
    <row r="47" spans="1:14" s="131" customFormat="1" ht="30" customHeight="1" x14ac:dyDescent="0.3">
      <c r="A47" s="160" t="s">
        <v>148</v>
      </c>
      <c r="B47" s="138" t="s">
        <v>120</v>
      </c>
      <c r="C47" s="149" t="s">
        <v>149</v>
      </c>
      <c r="E47" s="150">
        <v>22642</v>
      </c>
      <c r="F47" s="151" t="str">
        <f>IF(ISBLANK(E47),"",IF(ISNUMBER(E47),IF(E47-INT(E47)=0,"","  Errore ! Inserire un numero intero senza decimali"),"  Errore ! Inserire un numero intero senza decimali"))</f>
        <v/>
      </c>
      <c r="K47" s="142" t="str">
        <f>LEFT(A47,3)</f>
        <v>ORG</v>
      </c>
      <c r="L47" s="142" t="str">
        <f>RIGHT(A47,3)</f>
        <v>179</v>
      </c>
      <c r="M47" s="142" t="str">
        <f>B47</f>
        <v>INT</v>
      </c>
      <c r="N47" s="152">
        <f>IF(ISNUMBER(E47),ROUND(E47,0),"")</f>
        <v>22642</v>
      </c>
    </row>
    <row r="48" spans="1:14" s="131" customFormat="1" ht="4.3499999999999996" customHeight="1" x14ac:dyDescent="0.3">
      <c r="A48" s="160"/>
      <c r="B48" s="144"/>
      <c r="C48" s="134"/>
      <c r="D48" s="134"/>
      <c r="E48" s="146"/>
      <c r="F48" s="149"/>
      <c r="H48" s="132"/>
      <c r="I48" s="133"/>
    </row>
    <row r="49" spans="1:14" s="131" customFormat="1" ht="30" customHeight="1" x14ac:dyDescent="0.3">
      <c r="A49" s="160" t="s">
        <v>150</v>
      </c>
      <c r="B49" s="138" t="s">
        <v>120</v>
      </c>
      <c r="C49" s="149" t="s">
        <v>151</v>
      </c>
      <c r="E49" s="150">
        <v>58642</v>
      </c>
      <c r="F49" s="151" t="str">
        <f>IF(ISBLANK(E49),"",IF(ISNUMBER(E49),IF(E49-INT(E49)=0,"","  Errore ! Inserire un numero intero senza decimali"),"  Errore ! Inserire un numero intero senza decimali"))</f>
        <v/>
      </c>
      <c r="K49" s="142" t="str">
        <f>LEFT(A49,3)</f>
        <v>ORG</v>
      </c>
      <c r="L49" s="142" t="str">
        <f>RIGHT(A49,3)</f>
        <v>161</v>
      </c>
      <c r="M49" s="142" t="str">
        <f>B49</f>
        <v>INT</v>
      </c>
      <c r="N49" s="152">
        <f>IF(ISNUMBER(E49),ROUND(E49,0),"")</f>
        <v>58642</v>
      </c>
    </row>
    <row r="50" spans="1:14" s="131" customFormat="1" ht="4.3499999999999996" customHeight="1" x14ac:dyDescent="0.3">
      <c r="A50" s="160"/>
      <c r="B50" s="144"/>
      <c r="C50" s="134"/>
      <c r="D50" s="134"/>
      <c r="E50" s="146"/>
      <c r="F50" s="149"/>
      <c r="H50" s="132"/>
      <c r="I50" s="133"/>
    </row>
    <row r="51" spans="1:14" s="131" customFormat="1" ht="30" customHeight="1" x14ac:dyDescent="0.3">
      <c r="A51" s="160" t="s">
        <v>152</v>
      </c>
      <c r="B51" s="138" t="s">
        <v>120</v>
      </c>
      <c r="C51" s="149" t="s">
        <v>153</v>
      </c>
      <c r="E51" s="150">
        <v>0</v>
      </c>
      <c r="F51" s="151" t="str">
        <f>IF(ISBLANK(E51),"",IF(ISNUMBER(E51),IF(E51-INT(E51)=0,"","  Errore ! Inserire un numero intero senza decimali"),"  Errore ! Inserire un numero intero senza decimali"))</f>
        <v/>
      </c>
      <c r="K51" s="142" t="str">
        <f>LEFT(A51,3)</f>
        <v>ORG</v>
      </c>
      <c r="L51" s="142" t="str">
        <f>RIGHT(A51,3)</f>
        <v>271</v>
      </c>
      <c r="M51" s="142" t="str">
        <f>B51</f>
        <v>INT</v>
      </c>
      <c r="N51" s="152">
        <f>IF(ISNUMBER(E51),ROUND(E51,0),"")</f>
        <v>0</v>
      </c>
    </row>
    <row r="52" spans="1:14" s="131" customFormat="1" ht="4.3499999999999996" customHeight="1" x14ac:dyDescent="0.3">
      <c r="A52" s="160"/>
      <c r="B52" s="144"/>
      <c r="C52" s="134"/>
      <c r="D52" s="134"/>
      <c r="E52" s="146"/>
      <c r="F52" s="149"/>
      <c r="H52" s="132"/>
      <c r="I52" s="133"/>
    </row>
    <row r="53" spans="1:14" s="131" customFormat="1" ht="30" customHeight="1" x14ac:dyDescent="0.3">
      <c r="A53" s="160" t="s">
        <v>154</v>
      </c>
      <c r="B53" s="138" t="s">
        <v>120</v>
      </c>
      <c r="C53" s="149" t="s">
        <v>155</v>
      </c>
      <c r="E53" s="150">
        <v>0</v>
      </c>
      <c r="F53" s="151" t="str">
        <f>IF(ISBLANK(E53),"",IF(ISNUMBER(E53),IF(E53-INT(E53)=0,"","  Errore ! Inserire un numero intero senza decimali"),"  Errore ! Inserire un numero intero senza decimali"))</f>
        <v/>
      </c>
      <c r="K53" s="142" t="str">
        <f>LEFT(A53,3)</f>
        <v>ORG</v>
      </c>
      <c r="L53" s="142" t="str">
        <f>RIGHT(A53,3)</f>
        <v>272</v>
      </c>
      <c r="M53" s="142" t="str">
        <f>B53</f>
        <v>INT</v>
      </c>
      <c r="N53" s="152">
        <f>IF(ISNUMBER(E53),ROUND(E53,0),"")</f>
        <v>0</v>
      </c>
    </row>
    <row r="54" spans="1:14" s="131" customFormat="1" ht="4.3499999999999996" customHeight="1" x14ac:dyDescent="0.3">
      <c r="A54" s="137"/>
      <c r="B54" s="144"/>
      <c r="C54" s="134"/>
      <c r="D54" s="134"/>
      <c r="E54" s="136"/>
      <c r="F54" s="149"/>
      <c r="H54" s="132"/>
      <c r="I54" s="133"/>
    </row>
    <row r="55" spans="1:14" s="131" customFormat="1" ht="30" customHeight="1" x14ac:dyDescent="0.3">
      <c r="A55" s="127" t="s">
        <v>156</v>
      </c>
      <c r="B55" s="127"/>
      <c r="C55" s="129" t="s">
        <v>157</v>
      </c>
      <c r="D55" s="127"/>
      <c r="E55" s="130"/>
      <c r="F55" s="149"/>
      <c r="H55" s="132"/>
      <c r="I55" s="133"/>
    </row>
    <row r="56" spans="1:14" s="131" customFormat="1" ht="4.3499999999999996" customHeight="1" x14ac:dyDescent="0.3">
      <c r="A56" s="134"/>
      <c r="B56" s="144"/>
      <c r="C56" s="134"/>
      <c r="D56" s="134"/>
      <c r="E56" s="136"/>
      <c r="F56" s="149"/>
      <c r="H56" s="132"/>
      <c r="I56" s="133"/>
    </row>
    <row r="57" spans="1:14" s="131" customFormat="1" ht="30" customHeight="1" x14ac:dyDescent="0.3">
      <c r="A57" s="137" t="s">
        <v>158</v>
      </c>
      <c r="B57" s="138" t="s">
        <v>120</v>
      </c>
      <c r="C57" s="149" t="s">
        <v>159</v>
      </c>
      <c r="E57" s="150">
        <v>110707</v>
      </c>
      <c r="F57" s="151" t="str">
        <f>IF(ISBLANK(E57),"",IF(ISNUMBER(E57),IF(E57-INT(E57)=0,"","  Errore ! Inserire un numero intero senza decimali"),"  Errore ! Inserire un numero intero senza decimali"))</f>
        <v/>
      </c>
      <c r="K57" s="142" t="str">
        <f>LEFT(A57,3)</f>
        <v>PRD</v>
      </c>
      <c r="L57" s="142" t="str">
        <f>RIGHT(A57,3)</f>
        <v>137</v>
      </c>
      <c r="M57" s="142" t="str">
        <f>B57</f>
        <v>INT</v>
      </c>
      <c r="N57" s="152">
        <f>IF(ISNUMBER(E57),ROUND(E57,0),"")</f>
        <v>110707</v>
      </c>
    </row>
    <row r="58" spans="1:14" s="131" customFormat="1" ht="4.3499999999999996" customHeight="1" x14ac:dyDescent="0.3">
      <c r="A58" s="137"/>
      <c r="B58" s="144"/>
      <c r="C58" s="134"/>
      <c r="D58" s="134"/>
      <c r="E58" s="146"/>
      <c r="F58" s="149"/>
      <c r="H58" s="132"/>
      <c r="I58" s="133"/>
    </row>
    <row r="59" spans="1:14" s="131" customFormat="1" ht="30" customHeight="1" x14ac:dyDescent="0.3">
      <c r="A59" s="160" t="s">
        <v>160</v>
      </c>
      <c r="B59" s="138" t="s">
        <v>161</v>
      </c>
      <c r="C59" s="149" t="s">
        <v>162</v>
      </c>
      <c r="E59" s="176">
        <v>0</v>
      </c>
      <c r="F59" s="151"/>
      <c r="K59" s="142" t="str">
        <f>LEFT(A59,3)</f>
        <v>PRD</v>
      </c>
      <c r="L59" s="142" t="str">
        <f>RIGHT(A59,3)</f>
        <v>152</v>
      </c>
      <c r="M59" s="142" t="str">
        <f>B59</f>
        <v>PERC</v>
      </c>
      <c r="N59" s="152">
        <f>IF(ISNUMBER(E59),ROUND(E59,4)*100,"")</f>
        <v>0</v>
      </c>
    </row>
    <row r="60" spans="1:14" s="131" customFormat="1" ht="4.3499999999999996" customHeight="1" x14ac:dyDescent="0.3">
      <c r="A60" s="137"/>
      <c r="B60" s="144"/>
      <c r="C60" s="134"/>
      <c r="D60" s="134"/>
      <c r="E60" s="146"/>
      <c r="F60" s="149"/>
      <c r="H60" s="132"/>
      <c r="I60" s="133"/>
    </row>
    <row r="61" spans="1:14" s="177" customFormat="1" ht="30" customHeight="1" x14ac:dyDescent="0.3">
      <c r="A61" s="160" t="s">
        <v>163</v>
      </c>
      <c r="B61" s="161" t="s">
        <v>120</v>
      </c>
      <c r="C61" s="139" t="s">
        <v>164</v>
      </c>
      <c r="E61" s="178">
        <v>1317</v>
      </c>
      <c r="F61" s="179" t="str">
        <f>IF(ISBLANK(E61),"",IF(ISNUMBER(E61),IF(E61-INT(E61)=0,"","  Errore ! Inserire un numero intero senza decimali"),"  Errore ! Inserire un numero intero senza decimali"))</f>
        <v/>
      </c>
      <c r="K61" s="180" t="str">
        <f>LEFT(A61,3)</f>
        <v>PRD</v>
      </c>
      <c r="L61" s="180" t="str">
        <f>RIGHT(A61,3)</f>
        <v>115</v>
      </c>
      <c r="M61" s="180" t="str">
        <f>B61</f>
        <v>INT</v>
      </c>
      <c r="N61" s="181">
        <f>IF(ISNUMBER(E61),ROUND(E61,0),"")</f>
        <v>1317</v>
      </c>
    </row>
    <row r="62" spans="1:14" s="131" customFormat="1" ht="4.3499999999999996" customHeight="1" x14ac:dyDescent="0.3">
      <c r="A62" s="137"/>
      <c r="B62" s="144"/>
      <c r="C62" s="134"/>
      <c r="D62" s="134"/>
      <c r="E62" s="146"/>
      <c r="F62" s="149"/>
      <c r="H62" s="132"/>
      <c r="I62" s="133"/>
    </row>
    <row r="63" spans="1:14" s="131" customFormat="1" ht="30" customHeight="1" x14ac:dyDescent="0.3">
      <c r="A63" s="160" t="s">
        <v>165</v>
      </c>
      <c r="B63" s="138" t="s">
        <v>166</v>
      </c>
      <c r="C63" s="149" t="s">
        <v>167</v>
      </c>
      <c r="E63" s="182" t="s">
        <v>168</v>
      </c>
      <c r="F63" s="151" t="str">
        <f>IF(AND(LEN(E63)=1,OR(UPPER(E63)="N",UPPER(E63)="S")),"",IF(ISBLANK(E63),"","  Errore ! Inserire S o N"))</f>
        <v/>
      </c>
      <c r="K63" s="142" t="str">
        <f>LEFT(A63,3)</f>
        <v>PRD</v>
      </c>
      <c r="L63" s="142" t="str">
        <f>RIGHT(A63,3)</f>
        <v>159</v>
      </c>
      <c r="M63" s="142" t="str">
        <f>B63</f>
        <v>FLAG</v>
      </c>
      <c r="N63" s="152" t="str">
        <f>IF(AND(LEN(E63)=1,OR(UPPER(E63)="N",UPPER(E63)="S")),UPPER(E63),"")</f>
        <v>S</v>
      </c>
    </row>
    <row r="64" spans="1:14" s="131" customFormat="1" ht="4.3499999999999996" customHeight="1" x14ac:dyDescent="0.3">
      <c r="A64" s="160"/>
      <c r="B64" s="144"/>
      <c r="C64" s="134"/>
      <c r="D64" s="134"/>
      <c r="E64" s="146"/>
      <c r="F64" s="149"/>
      <c r="H64" s="132"/>
      <c r="I64" s="133"/>
    </row>
    <row r="65" spans="1:14" s="131" customFormat="1" ht="30" customHeight="1" x14ac:dyDescent="0.3">
      <c r="A65" s="160" t="s">
        <v>169</v>
      </c>
      <c r="B65" s="138" t="s">
        <v>166</v>
      </c>
      <c r="C65" s="139" t="s">
        <v>170</v>
      </c>
      <c r="E65" s="182" t="s">
        <v>168</v>
      </c>
      <c r="F65" s="151" t="str">
        <f>IF(AND(LEN(E65)=1,OR(UPPER(E65)="N",UPPER(E65)="S")),"",IF(ISBLANK(E65),"","  Errore ! Inserire S o N"))</f>
        <v/>
      </c>
      <c r="K65" s="142" t="str">
        <f>LEFT(A65,3)</f>
        <v>PRD</v>
      </c>
      <c r="L65" s="142" t="str">
        <f>RIGHT(A65,3)</f>
        <v>273</v>
      </c>
      <c r="M65" s="142" t="str">
        <f>B65</f>
        <v>FLAG</v>
      </c>
      <c r="N65" s="152" t="str">
        <f>IF(AND(LEN(E65)=1,OR(UPPER(E65)="N",UPPER(E65)="S")),UPPER(E65),"")</f>
        <v>S</v>
      </c>
    </row>
    <row r="66" spans="1:14" s="131" customFormat="1" ht="4.3499999999999996" customHeight="1" x14ac:dyDescent="0.3">
      <c r="A66" s="183"/>
      <c r="B66" s="144"/>
      <c r="C66" s="134"/>
      <c r="D66" s="134"/>
      <c r="E66" s="146"/>
      <c r="F66" s="149"/>
      <c r="H66" s="132"/>
      <c r="I66" s="133"/>
    </row>
    <row r="67" spans="1:14" s="131" customFormat="1" ht="30" customHeight="1" x14ac:dyDescent="0.3">
      <c r="A67" s="160" t="s">
        <v>171</v>
      </c>
      <c r="B67" s="138" t="s">
        <v>166</v>
      </c>
      <c r="C67" s="139" t="s">
        <v>172</v>
      </c>
      <c r="E67" s="182" t="s">
        <v>168</v>
      </c>
      <c r="F67" s="151" t="str">
        <f>IF(AND(LEN(E67)=1,OR(UPPER(E67)="N",UPPER(E67)="S")),"",IF(ISBLANK(E67),"","  Errore ! Inserire S o N"))</f>
        <v/>
      </c>
      <c r="K67" s="142" t="str">
        <f>LEFT(A67,3)</f>
        <v>PRD</v>
      </c>
      <c r="L67" s="142" t="str">
        <f>RIGHT(A67,3)</f>
        <v>274</v>
      </c>
      <c r="M67" s="142" t="str">
        <f>B67</f>
        <v>FLAG</v>
      </c>
      <c r="N67" s="152" t="str">
        <f>IF(AND(LEN(E67)=1,OR(UPPER(E67)="N",UPPER(E67)="S")),UPPER(E67),"")</f>
        <v>S</v>
      </c>
    </row>
    <row r="68" spans="1:14" s="131" customFormat="1" ht="4.3499999999999996" customHeight="1" x14ac:dyDescent="0.3">
      <c r="A68" s="183"/>
      <c r="B68" s="144"/>
      <c r="C68" s="134"/>
      <c r="D68" s="134"/>
      <c r="E68" s="146"/>
      <c r="F68" s="149"/>
      <c r="H68" s="132"/>
      <c r="I68" s="133"/>
    </row>
    <row r="69" spans="1:14" s="131" customFormat="1" ht="30" customHeight="1" x14ac:dyDescent="0.3">
      <c r="A69" s="160" t="s">
        <v>173</v>
      </c>
      <c r="B69" s="138" t="s">
        <v>166</v>
      </c>
      <c r="C69" s="139" t="s">
        <v>174</v>
      </c>
      <c r="E69" s="182" t="s">
        <v>175</v>
      </c>
      <c r="F69" s="151" t="str">
        <f>IF(AND(LEN(E69)=1,OR(UPPER(E69)="N",UPPER(E69)="S")),"",IF(ISBLANK(E69),"","  Errore ! Inserire S o N"))</f>
        <v/>
      </c>
      <c r="K69" s="142" t="str">
        <f>LEFT(A69,3)</f>
        <v>PRD</v>
      </c>
      <c r="L69" s="142" t="str">
        <f>RIGHT(A69,3)</f>
        <v>275</v>
      </c>
      <c r="M69" s="142" t="str">
        <f>B69</f>
        <v>FLAG</v>
      </c>
      <c r="N69" s="152" t="str">
        <f>IF(AND(LEN(E69)=1,OR(UPPER(E69)="N",UPPER(E69)="S")),UPPER(E69),"")</f>
        <v>N</v>
      </c>
    </row>
    <row r="70" spans="1:14" s="131" customFormat="1" ht="4.3499999999999996" customHeight="1" x14ac:dyDescent="0.3">
      <c r="A70" s="184"/>
      <c r="B70" s="144"/>
      <c r="C70" s="134"/>
      <c r="D70" s="134"/>
      <c r="E70" s="136"/>
      <c r="F70" s="149"/>
      <c r="H70" s="132"/>
      <c r="I70" s="133"/>
    </row>
    <row r="71" spans="1:14" s="131" customFormat="1" ht="30" customHeight="1" x14ac:dyDescent="0.3">
      <c r="A71" s="127" t="s">
        <v>176</v>
      </c>
      <c r="B71" s="127"/>
      <c r="C71" s="129" t="s">
        <v>177</v>
      </c>
      <c r="D71" s="127"/>
      <c r="E71" s="130"/>
      <c r="F71" s="149"/>
      <c r="H71" s="132"/>
      <c r="I71" s="133"/>
    </row>
    <row r="72" spans="1:14" s="131" customFormat="1" ht="4.3499999999999996" customHeight="1" x14ac:dyDescent="0.3">
      <c r="A72" s="134"/>
      <c r="B72" s="144"/>
      <c r="C72" s="134"/>
      <c r="D72" s="134"/>
      <c r="E72" s="136"/>
      <c r="F72" s="149"/>
      <c r="H72" s="132"/>
      <c r="I72" s="133"/>
    </row>
    <row r="73" spans="1:14" s="131" customFormat="1" ht="30" customHeight="1" x14ac:dyDescent="0.3">
      <c r="A73" s="137" t="s">
        <v>178</v>
      </c>
      <c r="B73" s="138" t="s">
        <v>166</v>
      </c>
      <c r="C73" s="149" t="s">
        <v>179</v>
      </c>
      <c r="E73" s="182"/>
      <c r="F73" s="151" t="str">
        <f>IF(AND(LEN(E73)=1,OR(UPPER(E73)="N",UPPER(E73)="S")),"",IF(ISBLANK(E73),"","  Errore ! Inserire S o N"))</f>
        <v/>
      </c>
      <c r="K73" s="142" t="str">
        <f>LEFT(A73,3)</f>
        <v>CPL</v>
      </c>
      <c r="L73" s="142" t="str">
        <f>RIGHT(A73,3)</f>
        <v>120</v>
      </c>
      <c r="M73" s="142" t="str">
        <f>B73</f>
        <v>FLAG</v>
      </c>
      <c r="N73" s="152" t="str">
        <f>IF(AND(LEN(E73)=1,OR(UPPER(E73)="N",UPPER(E73)="S")),UPPER(E73),"")</f>
        <v/>
      </c>
    </row>
    <row r="74" spans="1:14" s="131" customFormat="1" ht="4.3499999999999996" customHeight="1" x14ac:dyDescent="0.3">
      <c r="A74" s="184"/>
      <c r="B74" s="144"/>
      <c r="C74" s="134"/>
      <c r="D74" s="134"/>
      <c r="E74" s="146"/>
      <c r="F74" s="149"/>
      <c r="H74" s="132"/>
      <c r="I74" s="133"/>
    </row>
    <row r="75" spans="1:14" s="131" customFormat="1" ht="30" customHeight="1" x14ac:dyDescent="0.3">
      <c r="A75" s="137" t="s">
        <v>180</v>
      </c>
      <c r="B75" s="138" t="s">
        <v>166</v>
      </c>
      <c r="C75" s="149" t="s">
        <v>181</v>
      </c>
      <c r="E75" s="182"/>
      <c r="F75" s="151" t="str">
        <f>IF(OR(ISBLANK(E75),E75="Singola",E75="Associata"),"","  Errore ! Inserire Singola o Associata")</f>
        <v/>
      </c>
      <c r="K75" s="142" t="str">
        <f>LEFT(A75,3)</f>
        <v>CPL</v>
      </c>
      <c r="L75" s="142" t="str">
        <f>RIGHT(A75,3)</f>
        <v>150</v>
      </c>
      <c r="M75" s="142" t="str">
        <f>B75</f>
        <v>FLAG</v>
      </c>
      <c r="N75" s="152" t="str">
        <f>IF(E75="singola","S",IF(E75="associata","N",""))</f>
        <v/>
      </c>
    </row>
    <row r="76" spans="1:14" s="131" customFormat="1" ht="4.3499999999999996" customHeight="1" x14ac:dyDescent="0.3">
      <c r="A76" s="184"/>
      <c r="B76" s="144"/>
      <c r="C76" s="134"/>
      <c r="D76" s="134"/>
      <c r="E76" s="146"/>
      <c r="F76" s="149"/>
      <c r="H76" s="132"/>
      <c r="I76" s="133"/>
    </row>
    <row r="77" spans="1:14" s="131" customFormat="1" ht="30" customHeight="1" x14ac:dyDescent="0.3">
      <c r="A77" s="160" t="s">
        <v>182</v>
      </c>
      <c r="B77" s="138" t="s">
        <v>166</v>
      </c>
      <c r="C77" s="156" t="s">
        <v>183</v>
      </c>
      <c r="E77" s="182"/>
      <c r="F77" s="151" t="str">
        <f>IF(AND(LEN(E77)=1,OR(UPPER(E77)="N",UPPER(E77)="S")),"",IF(ISBLANK(E77),"","  Errore ! Inserire S o N"))</f>
        <v/>
      </c>
      <c r="K77" s="142" t="str">
        <f>LEFT(A77,3)</f>
        <v>CPL</v>
      </c>
      <c r="L77" s="142" t="str">
        <f>RIGHT(A77,3)</f>
        <v>286</v>
      </c>
      <c r="M77" s="142" t="str">
        <f>B77</f>
        <v>FLAG</v>
      </c>
      <c r="N77" s="152" t="str">
        <f>IF(AND(LEN(E77)=1,OR(UPPER(E77)="N",UPPER(E77)="S")),UPPER(E77),"")</f>
        <v/>
      </c>
    </row>
    <row r="78" spans="1:14" s="131" customFormat="1" ht="4.3499999999999996" customHeight="1" x14ac:dyDescent="0.3">
      <c r="A78" s="184"/>
      <c r="B78" s="144"/>
      <c r="C78" s="134"/>
      <c r="D78" s="134"/>
      <c r="E78" s="146"/>
      <c r="F78" s="149"/>
      <c r="H78" s="132"/>
      <c r="I78" s="133"/>
    </row>
    <row r="79" spans="1:14" s="131" customFormat="1" ht="30" customHeight="1" x14ac:dyDescent="0.3">
      <c r="A79" s="160" t="s">
        <v>184</v>
      </c>
      <c r="B79" s="138" t="s">
        <v>166</v>
      </c>
      <c r="C79" s="149" t="s">
        <v>185</v>
      </c>
      <c r="E79" s="182"/>
      <c r="F79" s="151" t="str">
        <f>IF(OR(ISBLANK(E79),E79="Singola",E79="Associata"),"","  Errore ! Inserire Singola o Associata")</f>
        <v/>
      </c>
      <c r="K79" s="142" t="str">
        <f>LEFT(A79,3)</f>
        <v>CPL</v>
      </c>
      <c r="L79" s="142" t="str">
        <f>RIGHT(A79,3)</f>
        <v>147</v>
      </c>
      <c r="M79" s="142" t="str">
        <f>B79</f>
        <v>FLAG</v>
      </c>
      <c r="N79" s="152" t="str">
        <f>IF(E79="singola","S",IF(E79="associata","N",""))</f>
        <v/>
      </c>
    </row>
    <row r="80" spans="1:14" s="131" customFormat="1" ht="4.3499999999999996" customHeight="1" x14ac:dyDescent="0.3">
      <c r="A80" s="184"/>
      <c r="B80" s="144"/>
      <c r="C80" s="134"/>
      <c r="D80" s="134"/>
      <c r="E80" s="146"/>
      <c r="F80" s="149"/>
      <c r="H80" s="132"/>
      <c r="I80" s="133"/>
    </row>
    <row r="81" spans="1:14" s="131" customFormat="1" ht="30" customHeight="1" x14ac:dyDescent="0.3">
      <c r="A81" s="127" t="s">
        <v>186</v>
      </c>
      <c r="B81" s="127"/>
      <c r="C81" s="129" t="s">
        <v>187</v>
      </c>
      <c r="D81" s="127"/>
      <c r="E81" s="130"/>
      <c r="F81" s="149"/>
      <c r="H81" s="132"/>
      <c r="I81" s="133"/>
    </row>
    <row r="82" spans="1:14" s="131" customFormat="1" ht="4.3499999999999996" customHeight="1" x14ac:dyDescent="0.3">
      <c r="A82" s="184"/>
      <c r="B82" s="144"/>
      <c r="C82" s="134"/>
      <c r="D82" s="134"/>
      <c r="E82" s="136"/>
      <c r="F82" s="149"/>
      <c r="H82" s="132"/>
      <c r="I82" s="133"/>
    </row>
    <row r="83" spans="1:14" s="131" customFormat="1" x14ac:dyDescent="0.3">
      <c r="A83" s="137" t="s">
        <v>188</v>
      </c>
      <c r="B83" s="138" t="s">
        <v>189</v>
      </c>
      <c r="C83" s="134" t="s">
        <v>190</v>
      </c>
      <c r="E83" s="136"/>
      <c r="F83" s="149"/>
      <c r="K83" s="142" t="str">
        <f>LEFT(A83,3)</f>
        <v>INF</v>
      </c>
      <c r="L83" s="142" t="str">
        <f>RIGHT(A83,3)</f>
        <v>209</v>
      </c>
      <c r="M83" s="142" t="str">
        <f>B83</f>
        <v>NOTE</v>
      </c>
      <c r="N83" s="131" t="str">
        <f>IF(ISBLANK(C84),"",LEFT(C84,1500))</f>
        <v/>
      </c>
    </row>
    <row r="84" spans="1:14" s="131" customFormat="1" ht="45" customHeight="1" x14ac:dyDescent="0.3">
      <c r="A84" s="185"/>
      <c r="B84" s="186"/>
      <c r="C84" s="201"/>
      <c r="D84" s="202"/>
      <c r="E84" s="203"/>
      <c r="F84" s="187" t="str">
        <f>IF(LEN(C84)&gt;1500,"Attenzione, è stato superato il numero massimo di 1500 caratteri","")</f>
        <v/>
      </c>
      <c r="H84" s="132"/>
    </row>
    <row r="85" spans="1:14" s="131" customFormat="1" x14ac:dyDescent="0.3">
      <c r="A85" s="188"/>
      <c r="B85" s="138"/>
      <c r="C85" s="134"/>
      <c r="D85" s="134"/>
      <c r="E85" s="189"/>
      <c r="F85" s="149"/>
      <c r="H85" s="132"/>
      <c r="I85" s="190"/>
    </row>
    <row r="86" spans="1:14" s="131" customFormat="1" x14ac:dyDescent="0.3">
      <c r="A86" s="137" t="s">
        <v>191</v>
      </c>
      <c r="B86" s="138" t="s">
        <v>189</v>
      </c>
      <c r="C86" s="134" t="s">
        <v>192</v>
      </c>
      <c r="E86" s="136"/>
      <c r="F86" s="149"/>
      <c r="K86" s="142" t="str">
        <f>LEFT(A86,3)</f>
        <v>INF</v>
      </c>
      <c r="L86" s="142" t="str">
        <f>RIGHT(A86,3)</f>
        <v>127</v>
      </c>
      <c r="M86" s="142" t="str">
        <f>B86</f>
        <v>NOTE</v>
      </c>
      <c r="N86" s="131" t="str">
        <f>IF(ISBLANK(C87),"",LEFT(C87,1500))</f>
        <v/>
      </c>
    </row>
    <row r="87" spans="1:14" s="131" customFormat="1" ht="45" customHeight="1" x14ac:dyDescent="0.3">
      <c r="A87" s="185"/>
      <c r="B87" s="191"/>
      <c r="C87" s="201"/>
      <c r="D87" s="202"/>
      <c r="E87" s="203"/>
      <c r="F87" s="187" t="str">
        <f>IF(LEN(C87)&gt;1500,"Attenzione, è stato superato il numero massimo di 1500 caratteri","")</f>
        <v/>
      </c>
      <c r="H87" s="132"/>
      <c r="K87" s="192" t="s">
        <v>33</v>
      </c>
    </row>
  </sheetData>
  <sheetProtection password="EA98" sheet="1" selectLockedCells="1"/>
  <mergeCells count="4">
    <mergeCell ref="F2:F3"/>
    <mergeCell ref="F5:F6"/>
    <mergeCell ref="C84:E84"/>
    <mergeCell ref="C87:E87"/>
  </mergeCells>
  <dataValidations count="7">
    <dataValidation type="custom" operator="lessThan" allowBlank="1" showInputMessage="1" showErrorMessage="1" errorTitle="Errore di digitazione" error="Inserire solo valori percentuali con al massimo due cifre decimali e chiudere con il simbolo %." sqref="E59">
      <formula1>OR(E59=0,E59-INT(E59*10000)/10000=0)</formula1>
    </dataValidation>
    <dataValidation type="date" allowBlank="1" showInputMessage="1" showErrorMessage="1" errorTitle="Errore di digitazione" error="Digitare una data non anteriore al 1 Gennaio dell'anno precedente alla di rilevazione (gg/mm/aaaa)" sqref="E17 E13 E15">
      <formula1>43466</formula1>
      <formula2>TODAY()</formula2>
    </dataValidation>
    <dataValidation type="list" showInputMessage="1" showErrorMessage="1" errorTitle="Errore di digitazione" error="Digitare 'Singola' o 'Associata' o lasciare in bianco" sqref="E79 E75">
      <formula1>"Singola,Associata"</formula1>
    </dataValidation>
    <dataValidation type="textLength" allowBlank="1" showInputMessage="1" showErrorMessage="1" errorTitle="Errore di digitazione" error="Inserire massimo 1500 caratteri" sqref="C84:E84 C87:E87">
      <formula1>0</formula1>
      <formula2>1500</formula2>
    </dataValidation>
    <dataValidation type="whole" operator="lessThan" allowBlank="1" showInputMessage="1" showErrorMessage="1" errorTitle="Errore di digitazione" error="Inserire solo numeri interi o lasciare vuoto." sqref="E19 E61 E33 E35 E39 E41 E43 E51 E37 E45 E47 E49 E53 E57 E29 E27 E23 E25">
      <formula1>100000000000000</formula1>
    </dataValidation>
    <dataValidation type="date" allowBlank="1" showInputMessage="1" showErrorMessage="1" errorTitle="Errore di digitazione" error="Digitare una data valida nel formato gg/mm/aaaa" sqref="E16">
      <formula1>42005</formula1>
      <formula2>TODAY()</formula2>
    </dataValidation>
    <dataValidation type="list" allowBlank="1" showDropDown="1" showInputMessage="1" showErrorMessage="1" errorTitle="Errore di digitazione" error="Digitare 'S' o 'N' o lasciare in bianco" sqref="E63 E65 E67 E69 E73 E77">
      <formula1>"s,n,S,N"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46" orientation="portrait" r:id="rId1"/>
  <rowBreaks count="1" manualBreakCount="1">
    <brk id="3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tabSelected="1" zoomScale="80" zoomScaleNormal="80" workbookViewId="0">
      <selection activeCell="E39" sqref="E39"/>
    </sheetView>
  </sheetViews>
  <sheetFormatPr defaultColWidth="7.21875" defaultRowHeight="10.199999999999999" x14ac:dyDescent="0.2"/>
  <cols>
    <col min="1" max="1" width="51.109375" style="3" customWidth="1"/>
    <col min="2" max="2" width="8.33203125" style="8" customWidth="1"/>
    <col min="3" max="3" width="16.109375" style="3" customWidth="1"/>
    <col min="4" max="4" width="2.5546875" style="3" customWidth="1"/>
    <col min="5" max="5" width="51.109375" style="3" customWidth="1"/>
    <col min="6" max="6" width="8.33203125" style="3" customWidth="1"/>
    <col min="7" max="7" width="16.109375" style="3" customWidth="1"/>
    <col min="8" max="8" width="39.44140625" style="3" customWidth="1"/>
    <col min="9" max="13" width="7.21875" style="3"/>
    <col min="14" max="14" width="7.109375" style="4" customWidth="1"/>
    <col min="15" max="17" width="11" style="6" hidden="1" customWidth="1"/>
    <col min="18" max="18" width="11" style="7" hidden="1" customWidth="1"/>
    <col min="19" max="19" width="7.21875" style="7" hidden="1" customWidth="1"/>
    <col min="20" max="22" width="11" style="6" hidden="1" customWidth="1"/>
    <col min="23" max="23" width="11" style="7" hidden="1" customWidth="1"/>
    <col min="24" max="16384" width="7.21875" style="3"/>
  </cols>
  <sheetData>
    <row r="1" spans="1:23" ht="22.8" x14ac:dyDescent="0.2">
      <c r="A1" s="1" t="str">
        <f>[1]t1!$A$1</f>
        <v>REGIONI ED AUTONOMIE LOCALI - anno 2020</v>
      </c>
      <c r="B1" s="1"/>
      <c r="C1" s="1"/>
      <c r="D1" s="1"/>
      <c r="E1" s="1"/>
      <c r="F1" s="1"/>
      <c r="G1" s="1"/>
      <c r="H1" s="2" t="s">
        <v>0</v>
      </c>
      <c r="O1" s="5"/>
      <c r="P1" s="5"/>
      <c r="T1" s="5"/>
      <c r="U1" s="5"/>
    </row>
    <row r="2" spans="1:23" ht="17.100000000000001" customHeight="1" x14ac:dyDescent="0.2"/>
    <row r="3" spans="1:23" ht="42" customHeight="1" x14ac:dyDescent="0.2">
      <c r="B3" s="3"/>
      <c r="E3" s="9"/>
      <c r="F3" s="9"/>
      <c r="G3" s="9"/>
      <c r="O3" s="5"/>
      <c r="P3" s="5"/>
      <c r="T3" s="5"/>
      <c r="U3" s="5"/>
    </row>
    <row r="4" spans="1:23" ht="17.100000000000001" customHeight="1" thickBot="1" x14ac:dyDescent="0.25"/>
    <row r="5" spans="1:23" ht="25.5" customHeight="1" thickBot="1" x14ac:dyDescent="0.25">
      <c r="A5" s="10" t="s">
        <v>1</v>
      </c>
      <c r="B5" s="11"/>
      <c r="C5" s="12"/>
      <c r="D5" s="13"/>
      <c r="E5" s="10" t="s">
        <v>2</v>
      </c>
      <c r="F5" s="14"/>
      <c r="G5" s="15"/>
      <c r="H5" s="16" t="s">
        <v>3</v>
      </c>
      <c r="I5" s="17"/>
      <c r="J5" s="17"/>
      <c r="K5" s="17"/>
      <c r="L5" s="17"/>
      <c r="O5" s="18"/>
      <c r="P5" s="18"/>
      <c r="T5" s="18"/>
      <c r="U5" s="18"/>
    </row>
    <row r="6" spans="1:23" ht="17.100000000000001" customHeight="1" x14ac:dyDescent="0.2">
      <c r="A6" s="19" t="s">
        <v>4</v>
      </c>
      <c r="B6" s="20" t="s">
        <v>5</v>
      </c>
      <c r="C6" s="21" t="s">
        <v>6</v>
      </c>
      <c r="D6" s="22"/>
      <c r="E6" s="19" t="s">
        <v>4</v>
      </c>
      <c r="F6" s="23" t="s">
        <v>5</v>
      </c>
      <c r="G6" s="24" t="s">
        <v>6</v>
      </c>
      <c r="H6" s="204" t="str">
        <f>IF(AND(SUMIF($S:$S,"SQ9",$R:$R)=0,ISBLANK('[1]SICI(2)'!E13),ISBLANK('[1]SICI(2)'!E15),ISBLANK('[1]SICI(2)'!E17)),"OK",IF(AND(ABS(SUMIF($S:$S,"SQ9",$R:$R))&gt;0,ISBLANK('[1]SICI(2)'!E13),ISBLANK('[1]SICI(2)'!E15),ISBLANK('[1]SICI(2)'!E17)),"Attenzione: inserire le voci di costituzione del fondo unicamente in presenza di certificazione dello stesso !!!","OK"))</f>
        <v>OK</v>
      </c>
      <c r="I6" s="17"/>
      <c r="J6" s="17"/>
      <c r="K6" s="17"/>
      <c r="L6" s="17"/>
    </row>
    <row r="7" spans="1:23" ht="17.100000000000001" customHeight="1" x14ac:dyDescent="0.3">
      <c r="A7" s="25" t="s">
        <v>7</v>
      </c>
      <c r="B7" s="26"/>
      <c r="C7" s="27"/>
      <c r="D7" s="13"/>
      <c r="E7" s="25" t="s">
        <v>7</v>
      </c>
      <c r="F7" s="26"/>
      <c r="G7" s="27"/>
      <c r="H7" s="205"/>
      <c r="O7" s="28" t="s">
        <v>8</v>
      </c>
      <c r="P7" s="29"/>
      <c r="Q7" s="30"/>
      <c r="R7" s="30"/>
      <c r="T7" s="28" t="s">
        <v>9</v>
      </c>
      <c r="U7" s="29"/>
      <c r="V7" s="30"/>
      <c r="W7" s="30"/>
    </row>
    <row r="8" spans="1:23" ht="17.100000000000001" customHeight="1" x14ac:dyDescent="0.25">
      <c r="A8" s="31" t="s">
        <v>10</v>
      </c>
      <c r="B8" s="32"/>
      <c r="C8" s="33"/>
      <c r="D8" s="13"/>
      <c r="E8" s="34" t="s">
        <v>11</v>
      </c>
      <c r="F8" s="32"/>
      <c r="G8" s="33"/>
      <c r="H8" s="205"/>
      <c r="O8" s="35" t="s">
        <v>12</v>
      </c>
      <c r="P8" s="35" t="s">
        <v>13</v>
      </c>
      <c r="Q8" s="35" t="s">
        <v>14</v>
      </c>
      <c r="R8" s="35" t="s">
        <v>15</v>
      </c>
      <c r="T8" s="35" t="s">
        <v>12</v>
      </c>
      <c r="U8" s="35" t="s">
        <v>13</v>
      </c>
      <c r="V8" s="35" t="s">
        <v>14</v>
      </c>
      <c r="W8" s="35" t="s">
        <v>15</v>
      </c>
    </row>
    <row r="9" spans="1:23" ht="17.100000000000001" customHeight="1" x14ac:dyDescent="0.2">
      <c r="A9" s="36" t="s">
        <v>16</v>
      </c>
      <c r="B9" s="37" t="s">
        <v>17</v>
      </c>
      <c r="C9" s="38">
        <v>149301</v>
      </c>
      <c r="D9" s="13"/>
      <c r="E9" s="36" t="s">
        <v>18</v>
      </c>
      <c r="F9" s="37" t="s">
        <v>19</v>
      </c>
      <c r="G9" s="39">
        <v>323389</v>
      </c>
      <c r="H9" s="205"/>
      <c r="J9" s="17"/>
      <c r="K9" s="17"/>
      <c r="L9" s="17"/>
      <c r="O9" s="40">
        <v>8</v>
      </c>
      <c r="P9" s="40">
        <v>7</v>
      </c>
      <c r="Q9" s="6" t="str">
        <f t="shared" ref="Q9:Q21" si="0">B9</f>
        <v>F400</v>
      </c>
      <c r="R9" s="41">
        <f t="shared" ref="R9:R21" si="1">ROUND(C9,0)</f>
        <v>149301</v>
      </c>
      <c r="S9" s="42" t="s">
        <v>20</v>
      </c>
      <c r="T9" s="40">
        <v>8</v>
      </c>
      <c r="U9" s="40">
        <v>61</v>
      </c>
      <c r="V9" s="43" t="str">
        <f>F9</f>
        <v>U448</v>
      </c>
      <c r="W9" s="41">
        <f>ROUND(G9,0)</f>
        <v>323389</v>
      </c>
    </row>
    <row r="10" spans="1:23" ht="17.100000000000001" customHeight="1" x14ac:dyDescent="0.2">
      <c r="A10" s="36" t="s">
        <v>21</v>
      </c>
      <c r="B10" s="37" t="s">
        <v>22</v>
      </c>
      <c r="C10" s="38">
        <v>4704</v>
      </c>
      <c r="D10" s="13"/>
      <c r="E10" s="36" t="s">
        <v>23</v>
      </c>
      <c r="F10" s="37" t="s">
        <v>24</v>
      </c>
      <c r="G10" s="39">
        <v>72626</v>
      </c>
      <c r="H10" s="205"/>
      <c r="J10" s="17"/>
      <c r="K10" s="17"/>
      <c r="L10" s="17"/>
      <c r="O10" s="40">
        <v>8</v>
      </c>
      <c r="P10" s="40">
        <v>7</v>
      </c>
      <c r="Q10" s="6" t="str">
        <f t="shared" si="0"/>
        <v>F403</v>
      </c>
      <c r="R10" s="41">
        <f t="shared" si="1"/>
        <v>4704</v>
      </c>
      <c r="S10" s="42" t="s">
        <v>20</v>
      </c>
      <c r="T10" s="40">
        <v>8</v>
      </c>
      <c r="U10" s="40">
        <v>61</v>
      </c>
      <c r="V10" s="43" t="str">
        <f>F10</f>
        <v>U449</v>
      </c>
      <c r="W10" s="41">
        <f>ROUND(G10,0)</f>
        <v>72626</v>
      </c>
    </row>
    <row r="11" spans="1:23" ht="17.100000000000001" customHeight="1" thickBot="1" x14ac:dyDescent="0.25">
      <c r="A11" s="36" t="s">
        <v>25</v>
      </c>
      <c r="B11" s="37" t="s">
        <v>26</v>
      </c>
      <c r="C11" s="38">
        <v>14363</v>
      </c>
      <c r="D11" s="13"/>
      <c r="E11" s="36" t="s">
        <v>27</v>
      </c>
      <c r="F11" s="37" t="s">
        <v>28</v>
      </c>
      <c r="G11" s="39">
        <v>38081</v>
      </c>
      <c r="H11" s="206"/>
      <c r="J11" s="17"/>
      <c r="K11" s="17"/>
      <c r="L11" s="17"/>
      <c r="O11" s="40">
        <v>8</v>
      </c>
      <c r="P11" s="40">
        <v>7</v>
      </c>
      <c r="Q11" s="6" t="str">
        <f t="shared" si="0"/>
        <v>F65G</v>
      </c>
      <c r="R11" s="41">
        <f t="shared" si="1"/>
        <v>14363</v>
      </c>
      <c r="S11" s="42" t="s">
        <v>20</v>
      </c>
      <c r="T11" s="40">
        <v>8</v>
      </c>
      <c r="U11" s="40">
        <v>61</v>
      </c>
      <c r="V11" s="43" t="str">
        <f>F11</f>
        <v>U02I</v>
      </c>
      <c r="W11" s="41">
        <f>ROUND(G11,0)</f>
        <v>38081</v>
      </c>
    </row>
    <row r="12" spans="1:23" ht="17.100000000000001" customHeight="1" thickBot="1" x14ac:dyDescent="0.25">
      <c r="A12" s="36" t="s">
        <v>29</v>
      </c>
      <c r="B12" s="37" t="s">
        <v>30</v>
      </c>
      <c r="C12" s="38">
        <v>10964</v>
      </c>
      <c r="D12" s="13"/>
      <c r="E12" s="44" t="s">
        <v>31</v>
      </c>
      <c r="F12" s="45"/>
      <c r="G12" s="46">
        <f>SUM(G9:G11)</f>
        <v>434096</v>
      </c>
      <c r="H12" s="16" t="s">
        <v>32</v>
      </c>
      <c r="J12" s="17"/>
      <c r="K12" s="17"/>
      <c r="L12" s="17"/>
      <c r="O12" s="40">
        <v>8</v>
      </c>
      <c r="P12" s="40">
        <v>7</v>
      </c>
      <c r="Q12" s="6" t="str">
        <f t="shared" si="0"/>
        <v>F66G</v>
      </c>
      <c r="R12" s="41">
        <f t="shared" si="1"/>
        <v>10964</v>
      </c>
      <c r="S12" s="42" t="s">
        <v>20</v>
      </c>
      <c r="T12" s="40" t="s">
        <v>33</v>
      </c>
      <c r="U12" s="40"/>
      <c r="V12" s="43"/>
      <c r="W12" s="41"/>
    </row>
    <row r="13" spans="1:23" ht="17.100000000000001" customHeight="1" thickBot="1" x14ac:dyDescent="0.3">
      <c r="A13" s="36" t="s">
        <v>34</v>
      </c>
      <c r="B13" s="37" t="s">
        <v>35</v>
      </c>
      <c r="C13" s="38">
        <v>11500</v>
      </c>
      <c r="D13" s="13"/>
      <c r="E13" s="47" t="s">
        <v>36</v>
      </c>
      <c r="F13" s="48"/>
      <c r="G13" s="49">
        <f>G12</f>
        <v>434096</v>
      </c>
      <c r="H13" s="204" t="str">
        <f>IF(C47=0,"OK",IF(AND(C21/C47&lt;0.1,C35/C47&lt;0.1),"OK","Attenzione: la voce altre risorse fisse e/o la voce altre risorse variabili risulta maggiore del 10% del totale della tabella, è necessario giustificare"))</f>
        <v>OK</v>
      </c>
      <c r="I13" s="17"/>
      <c r="J13" s="17"/>
      <c r="K13" s="17"/>
      <c r="L13" s="17"/>
      <c r="O13" s="40">
        <v>8</v>
      </c>
      <c r="P13" s="40">
        <v>7</v>
      </c>
      <c r="Q13" s="6" t="str">
        <f t="shared" si="0"/>
        <v>F940</v>
      </c>
      <c r="R13" s="41">
        <f t="shared" si="1"/>
        <v>11500</v>
      </c>
      <c r="S13" s="42" t="s">
        <v>20</v>
      </c>
      <c r="T13" s="40"/>
      <c r="U13" s="40"/>
      <c r="V13" s="43"/>
      <c r="W13" s="41"/>
    </row>
    <row r="14" spans="1:23" ht="17.100000000000001" customHeight="1" x14ac:dyDescent="0.2">
      <c r="A14" s="36" t="s">
        <v>37</v>
      </c>
      <c r="B14" s="37" t="s">
        <v>38</v>
      </c>
      <c r="C14" s="38">
        <v>7476</v>
      </c>
      <c r="D14" s="13"/>
      <c r="E14" s="50"/>
      <c r="F14" s="51"/>
      <c r="G14" s="52"/>
      <c r="H14" s="207"/>
      <c r="I14" s="17"/>
      <c r="J14" s="17"/>
      <c r="K14" s="17"/>
      <c r="L14" s="17"/>
      <c r="O14" s="40">
        <v>8</v>
      </c>
      <c r="P14" s="40">
        <v>7</v>
      </c>
      <c r="Q14" s="6" t="str">
        <f t="shared" si="0"/>
        <v>F67G</v>
      </c>
      <c r="R14" s="41">
        <f t="shared" si="1"/>
        <v>7476</v>
      </c>
      <c r="S14" s="42" t="s">
        <v>20</v>
      </c>
      <c r="U14" s="40"/>
      <c r="V14" s="43"/>
      <c r="W14" s="41"/>
    </row>
    <row r="15" spans="1:23" ht="17.100000000000001" customHeight="1" x14ac:dyDescent="0.2">
      <c r="A15" s="36" t="s">
        <v>39</v>
      </c>
      <c r="B15" s="37" t="s">
        <v>40</v>
      </c>
      <c r="C15" s="38"/>
      <c r="D15" s="13"/>
      <c r="E15" s="53"/>
      <c r="F15" s="51"/>
      <c r="G15" s="52"/>
      <c r="H15" s="207"/>
      <c r="I15" s="17"/>
      <c r="J15" s="17"/>
      <c r="K15" s="17"/>
      <c r="L15" s="17"/>
      <c r="O15" s="40">
        <v>8</v>
      </c>
      <c r="P15" s="40">
        <v>7</v>
      </c>
      <c r="Q15" s="6" t="str">
        <f t="shared" si="0"/>
        <v>F405</v>
      </c>
      <c r="R15" s="41">
        <f t="shared" si="1"/>
        <v>0</v>
      </c>
      <c r="S15" s="42" t="s">
        <v>20</v>
      </c>
      <c r="T15" s="40"/>
      <c r="U15" s="40"/>
      <c r="V15" s="43"/>
      <c r="W15" s="41"/>
    </row>
    <row r="16" spans="1:23" ht="17.100000000000001" customHeight="1" x14ac:dyDescent="0.2">
      <c r="A16" s="36" t="s">
        <v>41</v>
      </c>
      <c r="B16" s="37" t="s">
        <v>42</v>
      </c>
      <c r="C16" s="38">
        <v>38529</v>
      </c>
      <c r="D16" s="13"/>
      <c r="E16" s="50"/>
      <c r="F16" s="51"/>
      <c r="G16" s="52"/>
      <c r="H16" s="207"/>
      <c r="I16" s="17"/>
      <c r="J16" s="17"/>
      <c r="K16" s="17"/>
      <c r="L16" s="17"/>
      <c r="O16" s="40">
        <v>8</v>
      </c>
      <c r="P16" s="40">
        <v>7</v>
      </c>
      <c r="Q16" s="6" t="str">
        <f t="shared" si="0"/>
        <v>F406</v>
      </c>
      <c r="R16" s="41">
        <f t="shared" si="1"/>
        <v>38529</v>
      </c>
      <c r="S16" s="42" t="s">
        <v>20</v>
      </c>
      <c r="T16" s="40"/>
      <c r="U16" s="40"/>
      <c r="V16" s="43"/>
      <c r="W16" s="41"/>
    </row>
    <row r="17" spans="1:23" ht="17.100000000000001" customHeight="1" x14ac:dyDescent="0.2">
      <c r="A17" s="36" t="s">
        <v>43</v>
      </c>
      <c r="B17" s="37" t="s">
        <v>44</v>
      </c>
      <c r="C17" s="38">
        <v>229150</v>
      </c>
      <c r="D17" s="13"/>
      <c r="E17" s="50"/>
      <c r="F17" s="51"/>
      <c r="G17" s="52"/>
      <c r="H17" s="207"/>
      <c r="I17" s="17"/>
      <c r="J17" s="17"/>
      <c r="K17" s="17"/>
      <c r="L17" s="17"/>
      <c r="O17" s="40">
        <v>8</v>
      </c>
      <c r="P17" s="40">
        <v>7</v>
      </c>
      <c r="Q17" s="6" t="str">
        <f t="shared" si="0"/>
        <v>F942</v>
      </c>
      <c r="R17" s="41">
        <f>ROUND(C17,0)</f>
        <v>229150</v>
      </c>
      <c r="S17" s="42" t="s">
        <v>20</v>
      </c>
      <c r="T17" s="40"/>
      <c r="U17" s="40"/>
      <c r="V17" s="43"/>
      <c r="W17" s="41"/>
    </row>
    <row r="18" spans="1:23" ht="17.100000000000001" customHeight="1" thickBot="1" x14ac:dyDescent="0.25">
      <c r="A18" s="36" t="s">
        <v>45</v>
      </c>
      <c r="B18" s="37" t="s">
        <v>46</v>
      </c>
      <c r="C18" s="38"/>
      <c r="D18" s="13"/>
      <c r="E18" s="50"/>
      <c r="F18" s="51"/>
      <c r="G18" s="52"/>
      <c r="H18" s="208"/>
      <c r="I18" s="17"/>
      <c r="J18" s="17"/>
      <c r="K18" s="17"/>
      <c r="L18" s="17"/>
      <c r="O18" s="40">
        <v>8</v>
      </c>
      <c r="P18" s="40">
        <v>7</v>
      </c>
      <c r="Q18" s="6" t="str">
        <f t="shared" si="0"/>
        <v>F15J</v>
      </c>
      <c r="R18" s="41">
        <f t="shared" si="1"/>
        <v>0</v>
      </c>
      <c r="S18" s="42" t="s">
        <v>20</v>
      </c>
      <c r="T18" s="40"/>
      <c r="U18" s="40"/>
      <c r="V18" s="43"/>
      <c r="W18" s="41"/>
    </row>
    <row r="19" spans="1:23" ht="17.100000000000001" customHeight="1" x14ac:dyDescent="0.2">
      <c r="A19" s="36" t="s">
        <v>47</v>
      </c>
      <c r="B19" s="37" t="s">
        <v>48</v>
      </c>
      <c r="C19" s="38">
        <v>10381</v>
      </c>
      <c r="D19" s="13"/>
      <c r="E19" s="50"/>
      <c r="F19" s="51"/>
      <c r="G19" s="52"/>
      <c r="H19" s="54"/>
      <c r="I19" s="17"/>
      <c r="J19" s="17"/>
      <c r="K19" s="17"/>
      <c r="L19" s="17"/>
      <c r="O19" s="40">
        <v>8</v>
      </c>
      <c r="P19" s="40">
        <v>7</v>
      </c>
      <c r="Q19" s="6" t="str">
        <f t="shared" si="0"/>
        <v>F411</v>
      </c>
      <c r="R19" s="41">
        <f t="shared" si="1"/>
        <v>10381</v>
      </c>
      <c r="S19" s="42" t="s">
        <v>20</v>
      </c>
      <c r="T19" s="40"/>
      <c r="U19" s="40"/>
      <c r="V19" s="43"/>
      <c r="W19" s="41"/>
    </row>
    <row r="20" spans="1:23" ht="17.100000000000001" customHeight="1" x14ac:dyDescent="0.2">
      <c r="A20" s="36" t="s">
        <v>49</v>
      </c>
      <c r="B20" s="37" t="s">
        <v>50</v>
      </c>
      <c r="C20" s="38"/>
      <c r="D20" s="13"/>
      <c r="E20" s="50"/>
      <c r="F20" s="51"/>
      <c r="G20" s="52"/>
      <c r="H20" s="54"/>
      <c r="I20" s="51"/>
      <c r="J20" s="51"/>
      <c r="K20" s="51"/>
      <c r="L20" s="51"/>
      <c r="O20" s="40">
        <v>8</v>
      </c>
      <c r="P20" s="40">
        <v>7</v>
      </c>
      <c r="Q20" s="6" t="str">
        <f t="shared" si="0"/>
        <v>F10K</v>
      </c>
      <c r="R20" s="41">
        <f t="shared" si="1"/>
        <v>0</v>
      </c>
      <c r="S20" s="42" t="s">
        <v>20</v>
      </c>
      <c r="T20" s="40"/>
      <c r="U20" s="40"/>
      <c r="W20" s="41"/>
    </row>
    <row r="21" spans="1:23" ht="17.100000000000001" customHeight="1" x14ac:dyDescent="0.2">
      <c r="A21" s="36" t="s">
        <v>51</v>
      </c>
      <c r="B21" s="37" t="s">
        <v>52</v>
      </c>
      <c r="C21" s="38"/>
      <c r="D21" s="13"/>
      <c r="E21" s="50"/>
      <c r="F21" s="51"/>
      <c r="G21" s="52"/>
      <c r="H21" s="54"/>
      <c r="I21" s="17"/>
      <c r="J21" s="17"/>
      <c r="K21" s="17"/>
      <c r="L21" s="17"/>
      <c r="O21" s="40">
        <v>8</v>
      </c>
      <c r="P21" s="40">
        <v>7</v>
      </c>
      <c r="Q21" s="6" t="str">
        <f t="shared" si="0"/>
        <v>F998</v>
      </c>
      <c r="R21" s="41">
        <f t="shared" si="1"/>
        <v>0</v>
      </c>
      <c r="S21" s="42" t="s">
        <v>20</v>
      </c>
      <c r="T21" s="40"/>
      <c r="U21" s="40"/>
      <c r="W21" s="41"/>
    </row>
    <row r="22" spans="1:23" ht="17.100000000000001" customHeight="1" thickBot="1" x14ac:dyDescent="0.3">
      <c r="A22" s="55" t="s">
        <v>53</v>
      </c>
      <c r="B22" s="56"/>
      <c r="C22" s="46">
        <f>SUM(C9:C21)</f>
        <v>476368</v>
      </c>
      <c r="D22" s="13"/>
      <c r="E22" s="50"/>
      <c r="F22" s="51"/>
      <c r="G22" s="52"/>
      <c r="H22" s="54"/>
      <c r="I22" s="17"/>
      <c r="J22" s="17"/>
      <c r="K22" s="17"/>
      <c r="L22" s="17"/>
      <c r="O22" s="40"/>
      <c r="P22" s="40"/>
      <c r="R22" s="41"/>
      <c r="T22" s="40"/>
      <c r="U22" s="40"/>
      <c r="W22" s="41"/>
    </row>
    <row r="23" spans="1:23" ht="17.100000000000001" customHeight="1" x14ac:dyDescent="0.25">
      <c r="A23" s="57" t="s">
        <v>54</v>
      </c>
      <c r="B23" s="58"/>
      <c r="C23" s="59"/>
      <c r="D23" s="13"/>
      <c r="E23" s="50"/>
      <c r="F23" s="51"/>
      <c r="G23" s="52"/>
      <c r="H23" s="54"/>
      <c r="I23" s="17"/>
      <c r="J23" s="17"/>
      <c r="K23" s="17"/>
      <c r="L23" s="17"/>
      <c r="O23" s="40"/>
      <c r="P23" s="40"/>
      <c r="R23" s="41"/>
      <c r="T23" s="40"/>
      <c r="U23" s="40"/>
      <c r="V23" s="43"/>
      <c r="W23" s="41"/>
    </row>
    <row r="24" spans="1:23" ht="17.100000000000001" customHeight="1" x14ac:dyDescent="0.2">
      <c r="A24" s="36" t="s">
        <v>55</v>
      </c>
      <c r="B24" s="37" t="s">
        <v>56</v>
      </c>
      <c r="C24" s="38"/>
      <c r="D24" s="13"/>
      <c r="E24" s="50"/>
      <c r="F24" s="51"/>
      <c r="G24" s="52"/>
      <c r="H24" s="54"/>
      <c r="I24" s="17"/>
      <c r="J24" s="17"/>
      <c r="K24" s="17"/>
      <c r="L24" s="17"/>
      <c r="O24" s="40">
        <v>8</v>
      </c>
      <c r="P24" s="40">
        <v>9</v>
      </c>
      <c r="Q24" s="6" t="str">
        <f t="shared" ref="Q24:Q36" si="2">B24</f>
        <v>F50H</v>
      </c>
      <c r="R24" s="41">
        <f t="shared" ref="R24:R36" si="3">ROUND(C24,0)</f>
        <v>0</v>
      </c>
      <c r="S24" s="42" t="s">
        <v>20</v>
      </c>
      <c r="T24" s="40"/>
      <c r="U24" s="40"/>
      <c r="V24" s="43"/>
      <c r="W24" s="41"/>
    </row>
    <row r="25" spans="1:23" ht="17.100000000000001" customHeight="1" x14ac:dyDescent="0.2">
      <c r="A25" s="36" t="s">
        <v>57</v>
      </c>
      <c r="B25" s="37" t="s">
        <v>58</v>
      </c>
      <c r="C25" s="38"/>
      <c r="D25" s="13"/>
      <c r="E25" s="50"/>
      <c r="F25" s="51"/>
      <c r="G25" s="52"/>
      <c r="H25" s="54"/>
      <c r="I25" s="51"/>
      <c r="J25" s="51"/>
      <c r="K25" s="51"/>
      <c r="L25" s="51"/>
      <c r="O25" s="40">
        <v>8</v>
      </c>
      <c r="P25" s="40">
        <v>9</v>
      </c>
      <c r="Q25" s="6" t="str">
        <f t="shared" si="2"/>
        <v>F51H</v>
      </c>
      <c r="R25" s="41">
        <f t="shared" si="3"/>
        <v>0</v>
      </c>
      <c r="S25" s="42" t="s">
        <v>20</v>
      </c>
      <c r="T25" s="40"/>
      <c r="U25" s="40"/>
      <c r="V25" s="43"/>
      <c r="W25" s="41"/>
    </row>
    <row r="26" spans="1:23" ht="17.100000000000001" customHeight="1" x14ac:dyDescent="0.2">
      <c r="A26" s="36" t="s">
        <v>59</v>
      </c>
      <c r="B26" s="37" t="s">
        <v>60</v>
      </c>
      <c r="C26" s="38">
        <v>4515</v>
      </c>
      <c r="D26" s="13"/>
      <c r="E26" s="50"/>
      <c r="F26" s="51"/>
      <c r="G26" s="52"/>
      <c r="H26" s="54"/>
      <c r="I26" s="51"/>
      <c r="J26" s="51"/>
      <c r="K26" s="51"/>
      <c r="L26" s="51"/>
      <c r="O26" s="40">
        <v>8</v>
      </c>
      <c r="P26" s="40">
        <v>9</v>
      </c>
      <c r="Q26" s="6" t="str">
        <f t="shared" si="2"/>
        <v>F408</v>
      </c>
      <c r="R26" s="41">
        <f t="shared" si="3"/>
        <v>4515</v>
      </c>
      <c r="S26" s="42" t="s">
        <v>20</v>
      </c>
      <c r="T26" s="40"/>
      <c r="U26" s="40"/>
    </row>
    <row r="27" spans="1:23" ht="17.100000000000001" customHeight="1" x14ac:dyDescent="0.2">
      <c r="A27" s="36" t="s">
        <v>61</v>
      </c>
      <c r="B27" s="37" t="s">
        <v>62</v>
      </c>
      <c r="C27" s="38"/>
      <c r="D27" s="13"/>
      <c r="E27" s="50"/>
      <c r="F27" s="51"/>
      <c r="G27" s="52"/>
      <c r="H27" s="54"/>
      <c r="I27" s="51"/>
      <c r="J27" s="51"/>
      <c r="K27" s="51"/>
      <c r="L27" s="51"/>
      <c r="O27" s="40">
        <v>8</v>
      </c>
      <c r="P27" s="40">
        <v>9</v>
      </c>
      <c r="Q27" s="6" t="str">
        <f t="shared" si="2"/>
        <v>F943</v>
      </c>
      <c r="R27" s="41">
        <f t="shared" si="3"/>
        <v>0</v>
      </c>
      <c r="S27" s="42" t="s">
        <v>20</v>
      </c>
      <c r="T27" s="40"/>
      <c r="U27" s="40"/>
    </row>
    <row r="28" spans="1:23" ht="17.100000000000001" customHeight="1" x14ac:dyDescent="0.2">
      <c r="A28" s="36" t="s">
        <v>63</v>
      </c>
      <c r="B28" s="60" t="s">
        <v>64</v>
      </c>
      <c r="C28" s="38"/>
      <c r="D28" s="13"/>
      <c r="E28" s="50"/>
      <c r="F28" s="51"/>
      <c r="G28" s="52"/>
      <c r="H28" s="54"/>
      <c r="I28" s="51"/>
      <c r="J28" s="51"/>
      <c r="K28" s="51"/>
      <c r="L28" s="51"/>
      <c r="O28" s="40">
        <v>8</v>
      </c>
      <c r="P28" s="40">
        <v>9</v>
      </c>
      <c r="Q28" s="6" t="str">
        <f t="shared" si="2"/>
        <v>F10M</v>
      </c>
      <c r="R28" s="41">
        <f t="shared" si="3"/>
        <v>0</v>
      </c>
      <c r="S28" s="42" t="s">
        <v>20</v>
      </c>
      <c r="T28" s="40"/>
      <c r="U28" s="40"/>
      <c r="W28" s="41"/>
    </row>
    <row r="29" spans="1:23" ht="17.100000000000001" customHeight="1" x14ac:dyDescent="0.2">
      <c r="A29" s="36" t="s">
        <v>65</v>
      </c>
      <c r="B29" s="60" t="s">
        <v>66</v>
      </c>
      <c r="C29" s="38"/>
      <c r="D29" s="13"/>
      <c r="E29" s="50"/>
      <c r="F29" s="51"/>
      <c r="G29" s="52"/>
      <c r="H29" s="54"/>
      <c r="I29" s="51"/>
      <c r="J29" s="51"/>
      <c r="K29" s="51"/>
      <c r="L29" s="51"/>
      <c r="O29" s="40">
        <v>8</v>
      </c>
      <c r="P29" s="40">
        <v>9</v>
      </c>
      <c r="Q29" s="6" t="str">
        <f t="shared" si="2"/>
        <v>F10N</v>
      </c>
      <c r="R29" s="41">
        <f t="shared" si="3"/>
        <v>0</v>
      </c>
      <c r="S29" s="42" t="s">
        <v>20</v>
      </c>
      <c r="T29" s="40"/>
      <c r="U29" s="40"/>
      <c r="W29" s="41"/>
    </row>
    <row r="30" spans="1:23" ht="17.100000000000001" customHeight="1" x14ac:dyDescent="0.2">
      <c r="A30" s="36" t="s">
        <v>67</v>
      </c>
      <c r="B30" s="37" t="s">
        <v>68</v>
      </c>
      <c r="C30" s="38"/>
      <c r="D30" s="13"/>
      <c r="E30" s="50"/>
      <c r="F30" s="51"/>
      <c r="G30" s="52"/>
      <c r="H30" s="54"/>
      <c r="I30" s="51"/>
      <c r="J30" s="51"/>
      <c r="K30" s="51"/>
      <c r="L30" s="51"/>
      <c r="O30" s="40">
        <v>8</v>
      </c>
      <c r="P30" s="40">
        <v>9</v>
      </c>
      <c r="Q30" s="6" t="str">
        <f t="shared" si="2"/>
        <v>F10L</v>
      </c>
      <c r="R30" s="41">
        <f t="shared" si="3"/>
        <v>0</v>
      </c>
      <c r="S30" s="42" t="s">
        <v>20</v>
      </c>
      <c r="T30" s="40"/>
      <c r="U30" s="40"/>
      <c r="W30" s="41"/>
    </row>
    <row r="31" spans="1:23" ht="17.100000000000001" customHeight="1" x14ac:dyDescent="0.2">
      <c r="A31" s="36" t="s">
        <v>69</v>
      </c>
      <c r="B31" s="37" t="s">
        <v>70</v>
      </c>
      <c r="C31" s="38"/>
      <c r="D31" s="13"/>
      <c r="E31" s="50"/>
      <c r="F31" s="51"/>
      <c r="G31" s="52"/>
      <c r="H31" s="54"/>
      <c r="I31" s="51"/>
      <c r="J31" s="51"/>
      <c r="K31" s="51"/>
      <c r="L31" s="51"/>
      <c r="O31" s="40">
        <v>8</v>
      </c>
      <c r="P31" s="40">
        <v>9</v>
      </c>
      <c r="Q31" s="6" t="str">
        <f t="shared" si="2"/>
        <v>F404</v>
      </c>
      <c r="R31" s="41">
        <f t="shared" si="3"/>
        <v>0</v>
      </c>
      <c r="S31" s="42" t="s">
        <v>20</v>
      </c>
      <c r="T31" s="40"/>
      <c r="U31" s="40"/>
      <c r="W31" s="41"/>
    </row>
    <row r="32" spans="1:23" ht="17.100000000000001" customHeight="1" x14ac:dyDescent="0.2">
      <c r="A32" s="36" t="s">
        <v>71</v>
      </c>
      <c r="B32" s="37" t="s">
        <v>72</v>
      </c>
      <c r="C32" s="38">
        <v>46202</v>
      </c>
      <c r="D32" s="13"/>
      <c r="E32" s="50"/>
      <c r="F32" s="51"/>
      <c r="G32" s="52"/>
      <c r="H32" s="54"/>
      <c r="I32" s="51"/>
      <c r="J32" s="51"/>
      <c r="K32" s="51"/>
      <c r="L32" s="51"/>
      <c r="O32" s="40">
        <v>8</v>
      </c>
      <c r="P32" s="40">
        <v>9</v>
      </c>
      <c r="Q32" s="6" t="str">
        <f t="shared" si="2"/>
        <v>F68G</v>
      </c>
      <c r="R32" s="41">
        <f t="shared" si="3"/>
        <v>46202</v>
      </c>
      <c r="S32" s="42" t="s">
        <v>20</v>
      </c>
      <c r="T32" s="40"/>
      <c r="U32" s="40"/>
      <c r="W32" s="41"/>
    </row>
    <row r="33" spans="1:23" ht="17.100000000000001" customHeight="1" x14ac:dyDescent="0.2">
      <c r="A33" s="36" t="s">
        <v>73</v>
      </c>
      <c r="B33" s="37" t="s">
        <v>74</v>
      </c>
      <c r="C33" s="38"/>
      <c r="D33" s="13"/>
      <c r="E33" s="50"/>
      <c r="F33" s="51"/>
      <c r="G33" s="52"/>
      <c r="H33" s="54"/>
      <c r="I33" s="51"/>
      <c r="J33" s="51"/>
      <c r="K33" s="51"/>
      <c r="L33" s="51"/>
      <c r="O33" s="40">
        <v>8</v>
      </c>
      <c r="P33" s="40">
        <v>9</v>
      </c>
      <c r="Q33" s="6" t="str">
        <f t="shared" si="2"/>
        <v>F96H</v>
      </c>
      <c r="R33" s="41">
        <f t="shared" si="3"/>
        <v>0</v>
      </c>
      <c r="S33" s="42" t="s">
        <v>20</v>
      </c>
      <c r="T33" s="40"/>
      <c r="U33" s="40"/>
      <c r="W33" s="41"/>
    </row>
    <row r="34" spans="1:23" ht="17.100000000000001" customHeight="1" x14ac:dyDescent="0.2">
      <c r="A34" s="36" t="s">
        <v>75</v>
      </c>
      <c r="B34" s="37" t="s">
        <v>76</v>
      </c>
      <c r="C34" s="38"/>
      <c r="D34" s="13"/>
      <c r="E34" s="50"/>
      <c r="F34" s="51"/>
      <c r="G34" s="52"/>
      <c r="H34" s="54"/>
      <c r="I34" s="51"/>
      <c r="J34" s="51"/>
      <c r="K34" s="51"/>
      <c r="L34" s="51"/>
      <c r="O34" s="40">
        <v>8</v>
      </c>
      <c r="P34" s="40">
        <v>9</v>
      </c>
      <c r="Q34" s="6" t="str">
        <f t="shared" si="2"/>
        <v>F01L</v>
      </c>
      <c r="R34" s="41">
        <f t="shared" si="3"/>
        <v>0</v>
      </c>
      <c r="S34" s="42" t="s">
        <v>20</v>
      </c>
      <c r="T34" s="40"/>
      <c r="U34" s="40"/>
      <c r="W34" s="41"/>
    </row>
    <row r="35" spans="1:23" ht="17.100000000000001" customHeight="1" x14ac:dyDescent="0.2">
      <c r="A35" s="36" t="s">
        <v>77</v>
      </c>
      <c r="B35" s="37" t="s">
        <v>78</v>
      </c>
      <c r="C35" s="38"/>
      <c r="D35" s="13"/>
      <c r="E35" s="50"/>
      <c r="F35" s="51"/>
      <c r="G35" s="52"/>
      <c r="H35" s="54"/>
      <c r="I35" s="51"/>
      <c r="J35" s="51"/>
      <c r="K35" s="51"/>
      <c r="L35" s="51"/>
      <c r="O35" s="40">
        <v>8</v>
      </c>
      <c r="P35" s="40">
        <v>9</v>
      </c>
      <c r="Q35" s="6" t="str">
        <f t="shared" si="2"/>
        <v>F995</v>
      </c>
      <c r="R35" s="41">
        <f t="shared" si="3"/>
        <v>0</v>
      </c>
      <c r="S35" s="42" t="s">
        <v>20</v>
      </c>
      <c r="T35" s="40"/>
      <c r="U35" s="40"/>
      <c r="W35" s="41"/>
    </row>
    <row r="36" spans="1:23" ht="17.100000000000001" customHeight="1" x14ac:dyDescent="0.2">
      <c r="A36" s="36" t="s">
        <v>79</v>
      </c>
      <c r="B36" s="37" t="s">
        <v>80</v>
      </c>
      <c r="C36" s="38"/>
      <c r="D36" s="13"/>
      <c r="E36" s="50"/>
      <c r="F36" s="51"/>
      <c r="G36" s="52"/>
      <c r="H36" s="61"/>
      <c r="I36" s="51"/>
      <c r="J36" s="51"/>
      <c r="K36" s="51"/>
      <c r="L36" s="51"/>
      <c r="O36" s="40">
        <v>8</v>
      </c>
      <c r="P36" s="40">
        <v>9</v>
      </c>
      <c r="Q36" s="6" t="str">
        <f t="shared" si="2"/>
        <v>F999</v>
      </c>
      <c r="R36" s="41">
        <f t="shared" si="3"/>
        <v>0</v>
      </c>
      <c r="S36" s="42" t="s">
        <v>20</v>
      </c>
      <c r="T36" s="40"/>
      <c r="U36" s="40"/>
      <c r="W36" s="41"/>
    </row>
    <row r="37" spans="1:23" ht="17.100000000000001" customHeight="1" thickBot="1" x14ac:dyDescent="0.3">
      <c r="A37" s="55" t="s">
        <v>81</v>
      </c>
      <c r="B37" s="56"/>
      <c r="C37" s="46">
        <f>SUM(C24:C36)</f>
        <v>50717</v>
      </c>
      <c r="D37" s="13"/>
      <c r="E37" s="50"/>
      <c r="F37" s="51"/>
      <c r="G37" s="52"/>
      <c r="H37" s="54"/>
      <c r="I37" s="51"/>
      <c r="J37" s="51"/>
      <c r="K37" s="51"/>
      <c r="L37" s="51"/>
      <c r="O37" s="40"/>
      <c r="P37" s="40"/>
      <c r="R37" s="41"/>
      <c r="T37" s="40"/>
      <c r="U37" s="40"/>
      <c r="W37" s="41"/>
    </row>
    <row r="38" spans="1:23" ht="17.100000000000001" customHeight="1" x14ac:dyDescent="0.25">
      <c r="A38" s="57" t="s">
        <v>82</v>
      </c>
      <c r="B38" s="58"/>
      <c r="C38" s="62"/>
      <c r="D38" s="13"/>
      <c r="E38" s="50"/>
      <c r="F38" s="51"/>
      <c r="G38" s="52"/>
      <c r="H38" s="54"/>
      <c r="I38" s="51"/>
      <c r="J38" s="51"/>
      <c r="K38" s="51"/>
      <c r="L38" s="51"/>
      <c r="T38" s="40"/>
      <c r="U38" s="40"/>
      <c r="W38" s="41"/>
    </row>
    <row r="39" spans="1:23" ht="17.100000000000001" customHeight="1" x14ac:dyDescent="0.2">
      <c r="A39" s="36" t="s">
        <v>83</v>
      </c>
      <c r="B39" s="37" t="s">
        <v>84</v>
      </c>
      <c r="C39" s="38"/>
      <c r="D39" s="13"/>
      <c r="E39" s="50"/>
      <c r="F39" s="51"/>
      <c r="G39" s="52"/>
      <c r="I39" s="51"/>
      <c r="J39" s="51"/>
      <c r="K39" s="51"/>
      <c r="L39" s="51"/>
      <c r="O39" s="40">
        <v>8</v>
      </c>
      <c r="P39" s="40">
        <v>81</v>
      </c>
      <c r="Q39" s="6" t="str">
        <f t="shared" ref="Q39:Q44" si="4">B39</f>
        <v>F934</v>
      </c>
      <c r="R39" s="41">
        <f t="shared" ref="R39:R44" si="5">ROUND(C39,0)</f>
        <v>0</v>
      </c>
      <c r="S39" s="42" t="s">
        <v>20</v>
      </c>
      <c r="T39" s="40"/>
      <c r="U39" s="40"/>
      <c r="W39" s="41"/>
    </row>
    <row r="40" spans="1:23" ht="17.100000000000001" customHeight="1" x14ac:dyDescent="0.2">
      <c r="A40" s="36" t="s">
        <v>85</v>
      </c>
      <c r="B40" s="37" t="s">
        <v>86</v>
      </c>
      <c r="C40" s="63">
        <v>91127</v>
      </c>
      <c r="D40" s="13"/>
      <c r="E40" s="50"/>
      <c r="F40" s="51"/>
      <c r="G40" s="52"/>
      <c r="I40" s="51"/>
      <c r="J40" s="51"/>
      <c r="K40" s="51"/>
      <c r="L40" s="51"/>
      <c r="O40" s="40">
        <v>8</v>
      </c>
      <c r="P40" s="40">
        <v>81</v>
      </c>
      <c r="Q40" s="6" t="str">
        <f t="shared" si="4"/>
        <v>F27I</v>
      </c>
      <c r="R40" s="41">
        <f t="shared" si="5"/>
        <v>91127</v>
      </c>
      <c r="S40" s="42" t="s">
        <v>20</v>
      </c>
      <c r="T40" s="40"/>
      <c r="U40" s="40"/>
      <c r="W40" s="41"/>
    </row>
    <row r="41" spans="1:23" ht="17.100000000000001" customHeight="1" x14ac:dyDescent="0.2">
      <c r="A41" s="36" t="s">
        <v>87</v>
      </c>
      <c r="B41" s="37" t="s">
        <v>88</v>
      </c>
      <c r="C41" s="63"/>
      <c r="D41" s="13"/>
      <c r="E41" s="50"/>
      <c r="F41" s="51"/>
      <c r="G41" s="52"/>
      <c r="I41" s="51"/>
      <c r="J41" s="51"/>
      <c r="K41" s="51"/>
      <c r="L41" s="51"/>
      <c r="O41" s="40">
        <v>8</v>
      </c>
      <c r="P41" s="40">
        <v>81</v>
      </c>
      <c r="Q41" s="6" t="str">
        <f t="shared" si="4"/>
        <v>F00P</v>
      </c>
      <c r="R41" s="41">
        <f t="shared" si="5"/>
        <v>0</v>
      </c>
      <c r="S41" s="42" t="s">
        <v>20</v>
      </c>
      <c r="T41" s="40"/>
      <c r="U41" s="40"/>
      <c r="W41" s="41"/>
    </row>
    <row r="42" spans="1:23" ht="17.100000000000001" customHeight="1" x14ac:dyDescent="0.2">
      <c r="A42" s="36" t="s">
        <v>89</v>
      </c>
      <c r="B42" s="37" t="s">
        <v>90</v>
      </c>
      <c r="C42" s="63"/>
      <c r="D42" s="13"/>
      <c r="E42" s="50"/>
      <c r="F42" s="51"/>
      <c r="G42" s="52"/>
      <c r="I42" s="51"/>
      <c r="J42" s="51"/>
      <c r="K42" s="51"/>
      <c r="L42" s="51"/>
      <c r="O42" s="40">
        <v>8</v>
      </c>
      <c r="P42" s="40">
        <v>81</v>
      </c>
      <c r="Q42" s="6" t="str">
        <f t="shared" si="4"/>
        <v>F01S</v>
      </c>
      <c r="R42" s="41">
        <f t="shared" si="5"/>
        <v>0</v>
      </c>
      <c r="S42" s="42" t="s">
        <v>20</v>
      </c>
      <c r="T42" s="40"/>
      <c r="U42" s="40"/>
      <c r="W42" s="41"/>
    </row>
    <row r="43" spans="1:23" ht="17.100000000000001" customHeight="1" x14ac:dyDescent="0.2">
      <c r="A43" s="36" t="s">
        <v>91</v>
      </c>
      <c r="B43" s="37" t="s">
        <v>92</v>
      </c>
      <c r="C43" s="63"/>
      <c r="D43" s="13"/>
      <c r="E43" s="50"/>
      <c r="F43" s="51"/>
      <c r="G43" s="52"/>
      <c r="I43" s="51"/>
      <c r="J43" s="51"/>
      <c r="K43" s="51"/>
      <c r="L43" s="51"/>
      <c r="O43" s="40">
        <v>8</v>
      </c>
      <c r="P43" s="40">
        <v>81</v>
      </c>
      <c r="Q43" s="6" t="str">
        <f t="shared" si="4"/>
        <v>F01T</v>
      </c>
      <c r="R43" s="41">
        <f t="shared" si="5"/>
        <v>0</v>
      </c>
      <c r="S43" s="42" t="s">
        <v>20</v>
      </c>
      <c r="T43" s="40"/>
      <c r="U43" s="40"/>
      <c r="W43" s="41"/>
    </row>
    <row r="44" spans="1:23" ht="17.100000000000001" customHeight="1" x14ac:dyDescent="0.2">
      <c r="A44" s="36" t="s">
        <v>93</v>
      </c>
      <c r="B44" s="37" t="s">
        <v>94</v>
      </c>
      <c r="C44" s="63"/>
      <c r="D44" s="13"/>
      <c r="E44" s="50"/>
      <c r="F44" s="51"/>
      <c r="G44" s="52"/>
      <c r="I44" s="51"/>
      <c r="J44" s="51"/>
      <c r="K44" s="51"/>
      <c r="L44" s="51"/>
      <c r="O44" s="40">
        <v>8</v>
      </c>
      <c r="P44" s="40">
        <v>81</v>
      </c>
      <c r="Q44" s="6" t="str">
        <f t="shared" si="4"/>
        <v>F01P</v>
      </c>
      <c r="R44" s="41">
        <f t="shared" si="5"/>
        <v>0</v>
      </c>
      <c r="S44" s="42" t="s">
        <v>20</v>
      </c>
      <c r="T44" s="40"/>
      <c r="U44" s="40"/>
      <c r="W44" s="41"/>
    </row>
    <row r="45" spans="1:23" s="7" customFormat="1" ht="17.100000000000001" customHeight="1" thickBot="1" x14ac:dyDescent="0.3">
      <c r="A45" s="55" t="s">
        <v>95</v>
      </c>
      <c r="B45" s="56"/>
      <c r="C45" s="46">
        <f>SUM(C39:C44)</f>
        <v>91127</v>
      </c>
      <c r="D45" s="64"/>
      <c r="E45" s="50"/>
      <c r="F45" s="51"/>
      <c r="G45" s="52"/>
      <c r="H45" s="3"/>
      <c r="I45" s="65"/>
      <c r="J45" s="65"/>
      <c r="K45" s="65"/>
      <c r="L45" s="65"/>
      <c r="M45" s="66"/>
      <c r="O45" s="40" t="s">
        <v>33</v>
      </c>
      <c r="P45" s="40"/>
      <c r="Q45" s="6"/>
      <c r="R45" s="41"/>
      <c r="S45" s="66"/>
      <c r="T45" s="67"/>
      <c r="U45" s="67"/>
      <c r="V45" s="68"/>
      <c r="W45" s="66"/>
    </row>
    <row r="46" spans="1:23" ht="17.100000000000001" customHeight="1" thickBot="1" x14ac:dyDescent="0.3">
      <c r="A46" s="47" t="s">
        <v>36</v>
      </c>
      <c r="B46" s="69"/>
      <c r="C46" s="70">
        <f>C22+C37-C45</f>
        <v>435958</v>
      </c>
      <c r="D46" s="64"/>
      <c r="E46" s="50"/>
      <c r="F46" s="51"/>
      <c r="G46" s="52"/>
      <c r="I46" s="51"/>
      <c r="J46" s="51"/>
      <c r="K46" s="51"/>
      <c r="L46" s="51"/>
      <c r="P46" s="67"/>
      <c r="Q46" s="68"/>
      <c r="R46" s="66"/>
      <c r="T46" s="40"/>
      <c r="U46" s="40"/>
    </row>
    <row r="47" spans="1:23" ht="17.100000000000001" customHeight="1" thickBot="1" x14ac:dyDescent="0.3">
      <c r="A47" s="71" t="s">
        <v>96</v>
      </c>
      <c r="B47" s="72"/>
      <c r="C47" s="73">
        <f>C46</f>
        <v>435958</v>
      </c>
      <c r="D47" s="64"/>
      <c r="E47" s="74" t="s">
        <v>97</v>
      </c>
      <c r="F47" s="75"/>
      <c r="G47" s="76">
        <f>G13</f>
        <v>434096</v>
      </c>
      <c r="I47" s="51"/>
      <c r="J47" s="51"/>
      <c r="K47" s="51"/>
      <c r="L47" s="51"/>
      <c r="O47" s="40"/>
      <c r="P47" s="40"/>
      <c r="T47" s="40"/>
      <c r="U47" s="40"/>
    </row>
    <row r="48" spans="1:23" ht="5.0999999999999996" customHeight="1" x14ac:dyDescent="0.25">
      <c r="D48" s="77"/>
      <c r="E48" s="78"/>
      <c r="G48" s="51"/>
      <c r="O48" s="40"/>
      <c r="P48" s="40"/>
    </row>
    <row r="49" spans="1:4" ht="17.100000000000001" customHeight="1" x14ac:dyDescent="0.25">
      <c r="A49" s="3" t="s">
        <v>98</v>
      </c>
      <c r="D49" s="77"/>
    </row>
    <row r="50" spans="1:4" ht="17.100000000000001" customHeight="1" x14ac:dyDescent="0.2">
      <c r="A50" s="3" t="s">
        <v>99</v>
      </c>
    </row>
    <row r="51" spans="1:4" ht="17.100000000000001" customHeight="1" x14ac:dyDescent="0.2">
      <c r="A51" s="3" t="s">
        <v>100</v>
      </c>
    </row>
  </sheetData>
  <sheetProtection password="EA98" sheet="1" selectLockedCells="1"/>
  <mergeCells count="2">
    <mergeCell ref="H6:H11"/>
    <mergeCell ref="H13:H18"/>
  </mergeCells>
  <dataValidations count="2">
    <dataValidation type="whole" allowBlank="1" showInputMessage="1" showErrorMessage="1" errorTitle="ERRORE NEL DATO IMMESSO" error="INSERIRE SOLO NUMERI INTERI" sqref="G9:G11 C37:C44 C9:C21 C24:C34">
      <formula1>0</formula1>
      <formula2>999999999999</formula2>
    </dataValidation>
    <dataValidation type="whole" allowBlank="1" showInputMessage="1" showErrorMessage="1" errorTitle="ERRORE NEL DATO IMMESSO" error="INSERIRE SOLO NUMERI INTERI" sqref="C22 G12:G13 C35 C45:C46">
      <formula1>-999999999999</formula1>
      <formula2>999999999999</formula2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62" orientation="portrait" horizontalDpi="300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SICI(2)</vt:lpstr>
      <vt:lpstr>t15(2)</vt:lpstr>
      <vt:lpstr>'SICI(2)'!Area_stampa</vt:lpstr>
      <vt:lpstr>'t15(2)'!Area_stampa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Cavallo Samantha</dc:creator>
  <cp:lastModifiedBy>Cavallo Samantha</cp:lastModifiedBy>
  <cp:lastPrinted>2021-09-10T06:38:40Z</cp:lastPrinted>
  <dcterms:created xsi:type="dcterms:W3CDTF">2021-09-10T06:32:09Z</dcterms:created>
  <dcterms:modified xsi:type="dcterms:W3CDTF">2021-09-10T06:38:45Z</dcterms:modified>
</cp:coreProperties>
</file>