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Area_Interscambio\EX_Intersettore_Comunicazione\VARIE\conto annuale\2019\conto annuale 2019\pubblicazione sito schede SICI e Tab 15\"/>
    </mc:Choice>
  </mc:AlternateContent>
  <bookViews>
    <workbookView xWindow="0" yWindow="0" windowWidth="17256" windowHeight="6720"/>
  </bookViews>
  <sheets>
    <sheet name="SICI(1)" sheetId="2" r:id="rId1"/>
    <sheet name="t15(1)" sheetId="1" r:id="rId2"/>
  </sheets>
  <externalReferences>
    <externalReference r:id="rId3"/>
    <externalReference r:id="rId4"/>
  </externalReferences>
  <definedNames>
    <definedName name="_xlnm.Print_Area" localSheetId="0">'SICI(1)'!$A$1:$E$89</definedName>
    <definedName name="_xlnm.Print_Area" localSheetId="1">'t15(1)'!$A$1:$G$47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2" l="1"/>
  <c r="N88" i="2"/>
  <c r="M88" i="2"/>
  <c r="L88" i="2"/>
  <c r="K88" i="2"/>
  <c r="F86" i="2"/>
  <c r="N85" i="2"/>
  <c r="M85" i="2"/>
  <c r="L85" i="2"/>
  <c r="K85" i="2"/>
  <c r="N81" i="2"/>
  <c r="M81" i="2"/>
  <c r="L81" i="2"/>
  <c r="K81" i="2"/>
  <c r="F81" i="2"/>
  <c r="N79" i="2"/>
  <c r="M79" i="2"/>
  <c r="L79" i="2"/>
  <c r="K79" i="2"/>
  <c r="F79" i="2"/>
  <c r="N77" i="2"/>
  <c r="M77" i="2"/>
  <c r="L77" i="2"/>
  <c r="K77" i="2"/>
  <c r="F77" i="2"/>
  <c r="N75" i="2"/>
  <c r="M75" i="2"/>
  <c r="L75" i="2"/>
  <c r="K75" i="2"/>
  <c r="F75" i="2"/>
  <c r="N71" i="2"/>
  <c r="M71" i="2"/>
  <c r="L71" i="2"/>
  <c r="K71" i="2"/>
  <c r="F71" i="2"/>
  <c r="N69" i="2"/>
  <c r="M69" i="2"/>
  <c r="L69" i="2"/>
  <c r="K69" i="2"/>
  <c r="F69" i="2"/>
  <c r="N67" i="2"/>
  <c r="M67" i="2"/>
  <c r="L67" i="2"/>
  <c r="K67" i="2"/>
  <c r="F67" i="2"/>
  <c r="N65" i="2"/>
  <c r="M65" i="2"/>
  <c r="L65" i="2"/>
  <c r="K65" i="2"/>
  <c r="F65" i="2"/>
  <c r="N63" i="2"/>
  <c r="M63" i="2"/>
  <c r="L63" i="2"/>
  <c r="K63" i="2"/>
  <c r="F63" i="2"/>
  <c r="N61" i="2"/>
  <c r="M61" i="2"/>
  <c r="L61" i="2"/>
  <c r="K61" i="2"/>
  <c r="N59" i="2"/>
  <c r="M59" i="2"/>
  <c r="L59" i="2"/>
  <c r="K59" i="2"/>
  <c r="F59" i="2"/>
  <c r="N55" i="2"/>
  <c r="M55" i="2"/>
  <c r="L55" i="2"/>
  <c r="K55" i="2"/>
  <c r="F55" i="2"/>
  <c r="N53" i="2"/>
  <c r="M53" i="2"/>
  <c r="L53" i="2"/>
  <c r="K53" i="2"/>
  <c r="F53" i="2"/>
  <c r="N51" i="2"/>
  <c r="M51" i="2"/>
  <c r="L51" i="2"/>
  <c r="K51" i="2"/>
  <c r="F51" i="2"/>
  <c r="N49" i="2"/>
  <c r="M49" i="2"/>
  <c r="L49" i="2"/>
  <c r="K49" i="2"/>
  <c r="F49" i="2"/>
  <c r="N47" i="2"/>
  <c r="M47" i="2"/>
  <c r="L47" i="2"/>
  <c r="K47" i="2"/>
  <c r="F47" i="2"/>
  <c r="N45" i="2"/>
  <c r="M45" i="2"/>
  <c r="L45" i="2"/>
  <c r="K45" i="2"/>
  <c r="F45" i="2"/>
  <c r="N43" i="2"/>
  <c r="M43" i="2"/>
  <c r="L43" i="2"/>
  <c r="K43" i="2"/>
  <c r="F43" i="2"/>
  <c r="N41" i="2"/>
  <c r="M41" i="2"/>
  <c r="L41" i="2"/>
  <c r="K41" i="2"/>
  <c r="F41" i="2"/>
  <c r="N39" i="2"/>
  <c r="M39" i="2"/>
  <c r="L39" i="2"/>
  <c r="K39" i="2"/>
  <c r="F39" i="2"/>
  <c r="N37" i="2"/>
  <c r="M37" i="2"/>
  <c r="L37" i="2"/>
  <c r="K37" i="2"/>
  <c r="F37" i="2"/>
  <c r="N35" i="2"/>
  <c r="M35" i="2"/>
  <c r="L35" i="2"/>
  <c r="K35" i="2"/>
  <c r="F35" i="2"/>
  <c r="N31" i="2"/>
  <c r="M31" i="2"/>
  <c r="L31" i="2"/>
  <c r="K31" i="2"/>
  <c r="F31" i="2"/>
  <c r="N29" i="2"/>
  <c r="M29" i="2"/>
  <c r="L29" i="2"/>
  <c r="K29" i="2"/>
  <c r="F29" i="2"/>
  <c r="N27" i="2"/>
  <c r="M27" i="2"/>
  <c r="L27" i="2"/>
  <c r="K27" i="2"/>
  <c r="F27" i="2"/>
  <c r="N23" i="2"/>
  <c r="M23" i="2"/>
  <c r="L23" i="2"/>
  <c r="K23" i="2"/>
  <c r="N21" i="2"/>
  <c r="M21" i="2"/>
  <c r="L21" i="2"/>
  <c r="K21" i="2"/>
  <c r="F21" i="2"/>
  <c r="N19" i="2"/>
  <c r="M19" i="2"/>
  <c r="L19" i="2"/>
  <c r="K19" i="2"/>
  <c r="F19" i="2"/>
  <c r="N17" i="2"/>
  <c r="M17" i="2"/>
  <c r="L17" i="2"/>
  <c r="K17" i="2"/>
  <c r="F17" i="2"/>
  <c r="N15" i="2"/>
  <c r="M15" i="2"/>
  <c r="L15" i="2"/>
  <c r="K15" i="2"/>
  <c r="F15" i="2"/>
  <c r="N13" i="2"/>
  <c r="M13" i="2"/>
  <c r="L13" i="2"/>
  <c r="K13" i="2"/>
  <c r="F13" i="2"/>
  <c r="N9" i="2"/>
  <c r="F6" i="2"/>
  <c r="F23" i="2" s="1"/>
  <c r="F2" i="2"/>
  <c r="C42" i="1"/>
  <c r="R41" i="1"/>
  <c r="Q41" i="1"/>
  <c r="R40" i="1"/>
  <c r="Q40" i="1"/>
  <c r="R39" i="1"/>
  <c r="Q39" i="1"/>
  <c r="R38" i="1"/>
  <c r="Q38" i="1"/>
  <c r="R37" i="1"/>
  <c r="Q37" i="1"/>
  <c r="R36" i="1"/>
  <c r="Q36" i="1"/>
  <c r="C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C19" i="1"/>
  <c r="C43" i="1" s="1"/>
  <c r="C44" i="1" s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G10" i="1"/>
  <c r="G11" i="1" s="1"/>
  <c r="G44" i="1" s="1"/>
  <c r="W9" i="1"/>
  <c r="V9" i="1"/>
  <c r="R9" i="1"/>
  <c r="Q9" i="1"/>
  <c r="W8" i="1"/>
  <c r="V8" i="1"/>
  <c r="R8" i="1"/>
  <c r="Q8" i="1"/>
  <c r="W7" i="1"/>
  <c r="V7" i="1"/>
  <c r="R7" i="1"/>
  <c r="Q7" i="1"/>
  <c r="A1" i="1"/>
  <c r="H18" i="1" l="1"/>
  <c r="H4" i="1"/>
  <c r="H11" i="1"/>
</calcChain>
</file>

<file path=xl/sharedStrings.xml><?xml version="1.0" encoding="utf-8"?>
<sst xmlns="http://schemas.openxmlformats.org/spreadsheetml/2006/main" count="239" uniqueCount="194">
  <si>
    <t>NF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</si>
  <si>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</si>
  <si>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>Destinazione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</si>
  <si>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t>SQUADRATURA 9</t>
  </si>
  <si>
    <t>DESCRIZIONE</t>
  </si>
  <si>
    <t>CODICE</t>
  </si>
  <si>
    <t>IMPORTI</t>
  </si>
  <si>
    <t>Risorse per la retribuzione di posizione e di risultato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</si>
  <si>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</si>
  <si>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</si>
  <si>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</si>
  <si>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</si>
  <si>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</si>
  <si>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</si>
  <si>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</si>
  <si>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Dato</t>
  </si>
  <si>
    <t>Posizione e risultato anno 1998 (art.26 c.1 L. a Ccnl 98-01)</t>
  </si>
  <si>
    <t>F400</t>
  </si>
  <si>
    <t>Retribuzione di Posizione</t>
  </si>
  <si>
    <t>U448</t>
  </si>
  <si>
    <t>Incrementi Ccnl 98-01 (art. 26 c. 1 L. d)</t>
  </si>
  <si>
    <t>F403</t>
  </si>
  <si>
    <t>Retribuzione di Risultato</t>
  </si>
  <si>
    <t>U449</t>
  </si>
  <si>
    <t>Incrementi Ccnl 02-05 (art. 23. cc. 1,3)</t>
  </si>
  <si>
    <t>F65G</t>
  </si>
  <si>
    <t>Retribuzione di Risultato (Onnicomprensività)</t>
  </si>
  <si>
    <t>U02I</t>
  </si>
  <si>
    <t>Incrementi Ccnl 04-05 (art. 4 cc. 1,4)</t>
  </si>
  <si>
    <t>F66G</t>
  </si>
  <si>
    <t xml:space="preserve"> Totale Destinazioni effettivamente erogate  a valere sul fondo anno corrente</t>
  </si>
  <si>
    <t>INCONGRUENZA 15</t>
  </si>
  <si>
    <t>###</t>
  </si>
  <si>
    <t>Incrementi Ccnl 06-09 (art. 16 cc. 1,4)</t>
  </si>
  <si>
    <t>F940</t>
  </si>
  <si>
    <t>Totale Fondo posizione e risultato</t>
  </si>
  <si>
    <t>Incrementi Ccnl 08-09 (art. 5 cc. 1,4)</t>
  </si>
  <si>
    <t>F67G</t>
  </si>
  <si>
    <t>Processi di decentramento (art. 26 c. 1 L. f Ccnl 98-01)</t>
  </si>
  <si>
    <t>F405</t>
  </si>
  <si>
    <t>Ria e mat. ec. pers. cess. (art. 26 c. 1 L. g Ccnl 98-01)</t>
  </si>
  <si>
    <t>F406</t>
  </si>
  <si>
    <t>Incr dot org/riorg stab serv (art26 c3 - p.fissa Ccnl 98-01)</t>
  </si>
  <si>
    <t>F942</t>
  </si>
  <si>
    <t>Rid. stabile org. dirig. (art. 26 c. 5 Ccnl 98-01)</t>
  </si>
  <si>
    <t>F411</t>
  </si>
  <si>
    <t>Art 1 c 800 L 205/2017 - Armonizz pers province transitato</t>
  </si>
  <si>
    <t>F10K</t>
  </si>
  <si>
    <t>INCONGRUENZA 9</t>
  </si>
  <si>
    <t>Altre risorse fisse con carattere di certezza e stabilità</t>
  </si>
  <si>
    <t>F998</t>
  </si>
  <si>
    <t>Totale Risorse fisse</t>
  </si>
  <si>
    <t>Risorse variabili</t>
  </si>
  <si>
    <t>Art 43 L 449/1997 - Entr. conto terzi o utenza o sponsor.</t>
  </si>
  <si>
    <t>F50H</t>
  </si>
  <si>
    <t>Art 43 L 449/1997 - Risparmi di gestione</t>
  </si>
  <si>
    <t>F51H</t>
  </si>
  <si>
    <t>Integrazione 1,2% (art. 26 c. 2 Ccnl 98-01)</t>
  </si>
  <si>
    <t>F408</t>
  </si>
  <si>
    <t>Riorganizz. (art. 26 c. 3 - parte variab. Ccnl 98-01)</t>
  </si>
  <si>
    <t>F943</t>
  </si>
  <si>
    <t>Art 9 c 3 L 114/14 - Comp Avvocati carico controparti</t>
  </si>
  <si>
    <t>F10M</t>
  </si>
  <si>
    <t>Art 9 c 6 L 114/14 - Comp Avvocati spese compensate</t>
  </si>
  <si>
    <t>F10N</t>
  </si>
  <si>
    <t>Art 1 c 1091 L 145/2017 - Rec. ev. IMU e TARI</t>
  </si>
  <si>
    <t>F10L</t>
  </si>
  <si>
    <r>
      <t>Spec. disp. di legge (art. 20 c. 2 Ccnl 06-09)</t>
    </r>
    <r>
      <rPr>
        <vertAlign val="superscript"/>
        <sz val="8"/>
        <rFont val="Arial"/>
        <family val="2"/>
      </rPr>
      <t xml:space="preserve"> (**)</t>
    </r>
  </si>
  <si>
    <t>F404</t>
  </si>
  <si>
    <t>Incarichi da soggetti terzi (art. 20, cc. 3-5  Ccnl 06-09)</t>
  </si>
  <si>
    <t>F68G</t>
  </si>
  <si>
    <t>Art 16 cc 4-5-6 DL 98/11 - Risp. piani razionalizzazione</t>
  </si>
  <si>
    <t>F96H</t>
  </si>
  <si>
    <t>Art 23 cc 4, 6 DLgs 75/2017 - Ris. sperimentazione</t>
  </si>
  <si>
    <t>F01L</t>
  </si>
  <si>
    <t>Altre risorse variabili</t>
  </si>
  <si>
    <t>F995</t>
  </si>
  <si>
    <t>Somme non utilizzate fondo anno precedente</t>
  </si>
  <si>
    <t>F999</t>
  </si>
  <si>
    <t>Totale Risorse variabili</t>
  </si>
  <si>
    <t>Decurtazioni</t>
  </si>
  <si>
    <t>Decurtazione fondo 3.356,97 euro (art.1 c.3 L. e Ccnl 00-01)</t>
  </si>
  <si>
    <t>F934</t>
  </si>
  <si>
    <t>Art 1 c 456 L.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</si>
  <si>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</si>
  <si>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</si>
  <si>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</si>
  <si>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</si>
  <si>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</si>
  <si>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</si>
  <si>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</si>
  <si>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</si>
  <si>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</si>
  <si>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</si>
  <si>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t>TOTALE RISORSE CERTIFICATE</t>
  </si>
  <si>
    <t>TOTALE IMPIEGHI EROGATI</t>
  </si>
  <si>
    <r>
      <rPr>
        <vertAlign val="superscript"/>
        <sz val="8"/>
        <rFont val="Arial"/>
        <family val="2"/>
      </rPr>
      <t xml:space="preserve">(*) </t>
    </r>
    <r>
      <rPr>
        <sz val="8"/>
        <rFont val="Arial"/>
        <family val="2"/>
      </rPr>
      <t xml:space="preserve">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</si>
  <si>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Escluse le poste identificate in voci specifiche separate.</t>
    </r>
  </si>
  <si>
    <t>SCHEDA UNIFICATA EX ART. 40 BIS, COMMA 3 DEL D.LGS. N.165/2001:</t>
  </si>
  <si>
    <t>SQUADRATURA 10</t>
  </si>
  <si>
    <t>"SPECIFICHE INFORMAZIONI SULLA CONTRATTAZIONE INTEGRATIVA"</t>
  </si>
  <si>
    <t>INCONGRUENZA 16</t>
  </si>
  <si>
    <t xml:space="preserve">     </t>
  </si>
  <si>
    <t>COMPARTO REGIONI ED AUTONOMIE LOCALI - anno 2019</t>
  </si>
  <si>
    <t>MACROCATEGORIA: DIRIGENTI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</si>
  <si>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</si>
  <si>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</si>
  <si>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</si>
  <si>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</si>
  <si>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</si>
  <si>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</si>
  <si>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GEN172</t>
  </si>
  <si>
    <t>FLAG</t>
  </si>
  <si>
    <t>L'amministrazione, alla data di compilazione/rettifica della presente scheda, ha contezza formale e certificata dall'organo di controllo del limite di spesa rappresentato dal fondo/i per la contrattazione integrativa dell'anno di rilevazione (S/N)?</t>
  </si>
  <si>
    <t>S</t>
  </si>
  <si>
    <t>GEN207</t>
  </si>
  <si>
    <t>È prevista una certificazione disgiunta per le risorse (costituzione) e per gli impieghi (contratto integrativo) secondo quanto raccomandato dalla circolare RGS n. 25/2012 (S/N)?</t>
  </si>
  <si>
    <t>GEN353</t>
  </si>
  <si>
    <t>DATE</t>
  </si>
  <si>
    <t>Data di certificazione della sola costituzione del fondo/i specificamente riferita all'anno di rilevazione, da indicare solo in assenza di certificazione del contratto inttegrativo (art. 40-bis, c.1 del Dlgs 165/2001)</t>
  </si>
  <si>
    <t>GEN354</t>
  </si>
  <si>
    <t>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</si>
  <si>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</si>
  <si>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Data di certificazione congiunta della costituzione del fondo 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</si>
  <si>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</si>
  <si>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</si>
  <si>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</si>
  <si>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</si>
  <si>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</si>
  <si>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LEG357</t>
  </si>
  <si>
    <t>Importo del limite 2016 riferito alla presente macrocategoria come certificato dall'organo di controllo in sede di validazione del fondo/i dell'anno corrente (euro)</t>
  </si>
  <si>
    <t>LEG398</t>
  </si>
  <si>
    <t>Totale voci della tabella 15 della presente macro-categoria non rilevanti ai fini della verifica del limite art 23 c 2 Dlgs 75/2017 (euro)</t>
  </si>
  <si>
    <t>LEG265</t>
  </si>
  <si>
    <t>(eventuale) Importo del co-finanziamento al recupero riferito alla annualità corrente del recupero di risorse in eccesso ai sensi dell'art. 4, c. 2 del DL 16/2014 (euro)</t>
  </si>
  <si>
    <t>ORG</t>
  </si>
  <si>
    <t>ORGANIZZAZIONE E INCARICHI</t>
  </si>
  <si>
    <t>ORG191</t>
  </si>
  <si>
    <t>Numero complessivo di funzioni dirigenziali previste nell'ordinamento</t>
  </si>
  <si>
    <t>ORG299</t>
  </si>
  <si>
    <t>Numero di posizioni dirigenziali preposte alle strutture organizzative complesse ai sensi dell'art. 27, c. 5 del Ccnl 23.12.1999 e s.m.i. effettivamente coperte alla data del 31.12 dell'anno di rilevazione</t>
  </si>
  <si>
    <t>ORG300</t>
  </si>
  <si>
    <t>Valore medio su base annua della retribuzione di posizione previsto per le strutture organizzative complesse di cui all'art. 27, c. 5 del Ccnl 23.12.1999 e s.m.i. (euro)</t>
  </si>
  <si>
    <t>ORG268</t>
  </si>
  <si>
    <t>Numero di posizioni dirigenziali effettivamente coperte alla data del 31.12 dell'anno di rilevazione per la fascia più elevata</t>
  </si>
  <si>
    <t>ORG269</t>
  </si>
  <si>
    <t>Numero di posizioni dirigenziali effettivamente coperte alla data del 31.12 dell'anno di rilevazione per la fascia meno elevata</t>
  </si>
  <si>
    <t>ORG270</t>
  </si>
  <si>
    <t>Numero di posizioni dirigenziali effettivamente coperte alla data del 31.12 dell'anno di rilevazione per le restanti fasce</t>
  </si>
  <si>
    <t>ORG136</t>
  </si>
  <si>
    <t>Valore unitario su base annua della retribuzione di posizione previsto per la fascia più elevata (euro)</t>
  </si>
  <si>
    <t>ORG179</t>
  </si>
  <si>
    <t>Valore unitario su base annua della retribuzione di posizione previsto per la fascia meno elevata (euro)</t>
  </si>
  <si>
    <t>ORG161</t>
  </si>
  <si>
    <t>Valore unitario su base annua della retribuzione di posizione previsto per le restanti fasce (valore medio in euro)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</si>
  <si>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</si>
  <si>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</si>
  <si>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</si>
  <si>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 in euro)</t>
  </si>
  <si>
    <t>PRD</t>
  </si>
  <si>
    <t>PERFORMANCE / RISULTATO</t>
  </si>
  <si>
    <t>PRD137</t>
  </si>
  <si>
    <t>Importo totale della retribuzione di risultato erogata a valere sul fondo dell'anno di rilevazione (euro)</t>
  </si>
  <si>
    <t>PRD152</t>
  </si>
  <si>
    <t>PERC</t>
  </si>
  <si>
    <t>% di risorse aggiuntive ex art. 26, c. 3 del Ccnl 23.12.1999 (variabile) in proporzione alle risorse stabili del fondo dell'anno di rilevazione</t>
  </si>
  <si>
    <t>PRD115</t>
  </si>
  <si>
    <t>Importo totale della retribuzione di risultato non erogata a seguito della valutazione non piena con riferimento al fondo dell'anno di rilevazione (euro)</t>
  </si>
  <si>
    <t>PRD159</t>
  </si>
  <si>
    <t>Le retribuzioni di risultato sono correlate alla valutazione della prestazione dei dirigenti (S/N)?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</si>
  <si>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</si>
  <si>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</si>
  <si>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</si>
  <si>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</si>
  <si>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</si>
  <si>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</si>
  <si>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N</t>
  </si>
  <si>
    <t>CPL</t>
  </si>
  <si>
    <t>RILEVAZIONE CEPEL</t>
  </si>
  <si>
    <t>CPL120</t>
  </si>
  <si>
    <t>Sono stati costituiti i nuclei di valutazione per il personale dirigente (S/N)?</t>
  </si>
  <si>
    <t>CPL150</t>
  </si>
  <si>
    <t>Sono costituiti in forma singola o associata?</t>
  </si>
  <si>
    <t>CPL286</t>
  </si>
  <si>
    <t>Viene effettuata la valutazione delle prestazioni e dei risultati dei dirigenti (art. 14 del Ccnl 23.12.1999) (S/N)?</t>
  </si>
  <si>
    <t>CPL147</t>
  </si>
  <si>
    <t>La valutazione delle prestazioni e dei risultati è effettuata in forma singola o associata?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</si>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</sst>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#,###"/>
    <numFmt numFmtId="166" formatCode="General_)"/>
  </numFmts>
  <fonts count="53" x14ac:knownFonts="1">
    <font>
      <sz val="11"/>
      <color theme="1"/>
      <name val="Calibri"/>
      <family val="2"/>
      <scheme val="minor"/>
    </font>
    <font>
      <sz val="8"/>
      <name val="Helv"/>
    </font>
    <font>
      <b/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i/>
      <sz val="8.1999999999999993"/>
      <name val="Arial"/>
      <family val="2"/>
    </font>
    <font>
      <b/>
      <sz val="8"/>
      <name val="Arial"/>
      <family val="2"/>
    </font>
    <font>
      <sz val="8"/>
      <color rgb="FF0000CC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vertAlign val="superscript"/>
      <sz val="8"/>
      <name val="Arial"/>
      <family val="2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  <family val="3"/>
    </font>
    <font>
      <sz val="8"/>
      <name val="Courier"/>
      <family val="3"/>
    </font>
    <font>
      <b/>
      <sz val="16"/>
      <name val="Arial"/>
      <family val="2"/>
    </font>
    <font>
      <b/>
      <i/>
      <sz val="12"/>
      <color theme="1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sz val="8"/>
      <name val="Times New Roman"/>
      <family val="1"/>
    </font>
    <font>
      <b/>
      <sz val="15"/>
      <name val="Arial"/>
      <family val="2"/>
    </font>
    <font>
      <sz val="12"/>
      <name val="Courier"/>
      <family val="3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i/>
      <sz val="18"/>
      <color theme="1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23" fillId="0" borderId="0"/>
    <xf numFmtId="0" fontId="26" fillId="0" borderId="0"/>
    <xf numFmtId="0" fontId="14" fillId="0" borderId="0"/>
  </cellStyleXfs>
  <cellXfs count="208">
    <xf numFmtId="0" fontId="0" fillId="0" borderId="0" xfId="0"/>
    <xf numFmtId="0" fontId="2" fillId="0" borderId="0" xfId="1" applyFont="1" applyBorder="1" applyAlignment="1" applyProtection="1">
      <alignment horizontal="left" vertical="top"/>
    </xf>
    <xf numFmtId="164" fontId="3" fillId="0" borderId="0" xfId="1" applyNumberFormat="1" applyFont="1" applyBorder="1" applyProtection="1"/>
    <xf numFmtId="0" fontId="3" fillId="0" borderId="0" xfId="1" applyFont="1" applyProtection="1"/>
    <xf numFmtId="0" fontId="1" fillId="0" borderId="0" xfId="1"/>
    <xf numFmtId="0" fontId="4" fillId="0" borderId="0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centerContinuous" vertical="center"/>
    </xf>
    <xf numFmtId="0" fontId="3" fillId="0" borderId="2" xfId="1" applyFont="1" applyFill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 vertical="center"/>
    </xf>
    <xf numFmtId="0" fontId="3" fillId="2" borderId="4" xfId="1" applyFont="1" applyFill="1" applyBorder="1" applyProtection="1"/>
    <xf numFmtId="0" fontId="3" fillId="0" borderId="2" xfId="1" applyFont="1" applyBorder="1" applyAlignment="1" applyProtection="1">
      <alignment horizontal="centerContinuous" vertical="center"/>
    </xf>
    <xf numFmtId="0" fontId="3" fillId="0" borderId="3" xfId="1" applyFont="1" applyFill="1" applyBorder="1" applyAlignment="1" applyProtection="1">
      <alignment horizontal="centerContinuous" vertical="center"/>
    </xf>
    <xf numFmtId="0" fontId="9" fillId="0" borderId="5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Continuous"/>
    </xf>
    <xf numFmtId="0" fontId="11" fillId="0" borderId="7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Continuous"/>
    </xf>
    <xf numFmtId="0" fontId="12" fillId="2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/>
    </xf>
    <xf numFmtId="0" fontId="3" fillId="0" borderId="10" xfId="1" applyFont="1" applyFill="1" applyBorder="1" applyAlignment="1" applyProtection="1">
      <alignment horizontal="centerContinuous"/>
    </xf>
    <xf numFmtId="0" fontId="13" fillId="0" borderId="4" xfId="1" applyFont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wrapText="1"/>
    </xf>
    <xf numFmtId="0" fontId="6" fillId="0" borderId="12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 wrapText="1"/>
    </xf>
    <xf numFmtId="0" fontId="3" fillId="2" borderId="14" xfId="1" applyFont="1" applyFill="1" applyBorder="1" applyProtection="1"/>
    <xf numFmtId="0" fontId="15" fillId="0" borderId="8" xfId="2" applyFont="1" applyBorder="1" applyAlignment="1">
      <alignment wrapText="1"/>
    </xf>
    <xf numFmtId="0" fontId="16" fillId="0" borderId="0" xfId="2" applyFont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 applyProtection="1">
      <alignment horizontal="centerContinuous" vertical="center"/>
    </xf>
    <xf numFmtId="0" fontId="3" fillId="0" borderId="0" xfId="1" applyFont="1" applyAlignment="1" applyProtection="1">
      <alignment horizontal="centerContinuous" vertical="center"/>
    </xf>
    <xf numFmtId="0" fontId="17" fillId="0" borderId="15" xfId="1" applyFont="1" applyFill="1" applyBorder="1" applyAlignment="1" applyProtection="1">
      <alignment horizontal="left" vertical="top" wrapText="1"/>
    </xf>
    <xf numFmtId="0" fontId="6" fillId="0" borderId="16" xfId="1" applyFont="1" applyFill="1" applyBorder="1" applyAlignment="1" applyProtection="1">
      <alignment horizontal="left" wrapText="1"/>
    </xf>
    <xf numFmtId="0" fontId="6" fillId="0" borderId="17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vertical="top"/>
    </xf>
    <xf numFmtId="0" fontId="16" fillId="0" borderId="0" xfId="2" applyFont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left"/>
    </xf>
    <xf numFmtId="0" fontId="3" fillId="0" borderId="7" xfId="2" applyFont="1" applyFill="1" applyBorder="1" applyAlignment="1" applyProtection="1">
      <alignment horizontal="center"/>
    </xf>
    <xf numFmtId="3" fontId="3" fillId="0" borderId="10" xfId="1" applyNumberFormat="1" applyFont="1" applyFill="1" applyBorder="1" applyAlignment="1" applyProtection="1">
      <protection locked="0"/>
    </xf>
    <xf numFmtId="0" fontId="3" fillId="2" borderId="8" xfId="1" applyFont="1" applyFill="1" applyBorder="1" applyProtection="1"/>
    <xf numFmtId="3" fontId="3" fillId="0" borderId="10" xfId="1" applyNumberFormat="1" applyFont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Alignment="1" applyProtection="1">
      <alignment vertical="center"/>
    </xf>
    <xf numFmtId="3" fontId="3" fillId="0" borderId="0" xfId="1" applyNumberFormat="1" applyFont="1" applyAlignment="1" applyProtection="1">
      <alignment horizontal="center" vertical="center"/>
    </xf>
    <xf numFmtId="0" fontId="15" fillId="0" borderId="18" xfId="2" applyFont="1" applyBorder="1" applyAlignment="1">
      <alignment wrapText="1"/>
    </xf>
    <xf numFmtId="0" fontId="11" fillId="0" borderId="19" xfId="1" applyFont="1" applyFill="1" applyBorder="1" applyAlignment="1" applyProtection="1">
      <alignment horizontal="left" vertical="center"/>
    </xf>
    <xf numFmtId="0" fontId="3" fillId="0" borderId="20" xfId="1" applyFont="1" applyFill="1" applyBorder="1" applyAlignment="1" applyProtection="1"/>
    <xf numFmtId="165" fontId="11" fillId="0" borderId="21" xfId="1" applyNumberFormat="1" applyFont="1" applyFill="1" applyBorder="1" applyAlignment="1" applyProtection="1">
      <alignment vertical="center"/>
    </xf>
    <xf numFmtId="0" fontId="9" fillId="0" borderId="5" xfId="1" applyFont="1" applyFill="1" applyBorder="1" applyAlignment="1" applyProtection="1">
      <alignment horizontal="center" vertical="center" wrapText="1"/>
    </xf>
    <xf numFmtId="0" fontId="18" fillId="0" borderId="22" xfId="1" applyFont="1" applyFill="1" applyBorder="1" applyAlignment="1" applyProtection="1">
      <alignment horizontal="right"/>
    </xf>
    <xf numFmtId="0" fontId="11" fillId="0" borderId="23" xfId="1" applyFont="1" applyFill="1" applyBorder="1" applyAlignment="1" applyProtection="1">
      <alignment horizontal="center"/>
    </xf>
    <xf numFmtId="165" fontId="18" fillId="0" borderId="24" xfId="1" applyNumberFormat="1" applyFont="1" applyFill="1" applyBorder="1" applyAlignment="1" applyProtection="1">
      <alignment vertical="center"/>
    </xf>
    <xf numFmtId="0" fontId="3" fillId="0" borderId="25" xfId="1" applyFont="1" applyBorder="1" applyProtection="1"/>
    <xf numFmtId="0" fontId="3" fillId="0" borderId="0" xfId="1" applyFont="1" applyBorder="1" applyProtection="1"/>
    <xf numFmtId="3" fontId="3" fillId="0" borderId="14" xfId="1" applyNumberFormat="1" applyFont="1" applyBorder="1" applyAlignment="1" applyProtection="1"/>
    <xf numFmtId="0" fontId="18" fillId="0" borderId="25" xfId="1" applyFont="1" applyBorder="1" applyAlignment="1" applyProtection="1">
      <alignment horizontal="center"/>
    </xf>
    <xf numFmtId="3" fontId="19" fillId="0" borderId="10" xfId="1" applyNumberFormat="1" applyFont="1" applyFill="1" applyBorder="1" applyAlignment="1" applyProtection="1">
      <protection locked="0"/>
    </xf>
    <xf numFmtId="0" fontId="11" fillId="0" borderId="19" xfId="1" applyFont="1" applyFill="1" applyBorder="1" applyAlignment="1" applyProtection="1">
      <alignment horizontal="right"/>
    </xf>
    <xf numFmtId="0" fontId="6" fillId="0" borderId="20" xfId="1" applyFont="1" applyFill="1" applyBorder="1" applyAlignment="1" applyProtection="1"/>
    <xf numFmtId="0" fontId="11" fillId="0" borderId="15" xfId="1" applyFont="1" applyFill="1" applyBorder="1" applyAlignment="1" applyProtection="1">
      <alignment horizontal="left"/>
    </xf>
    <xf numFmtId="0" fontId="20" fillId="0" borderId="16" xfId="1" applyFont="1" applyFill="1" applyBorder="1" applyAlignment="1" applyProtection="1">
      <alignment horizontal="left"/>
    </xf>
    <xf numFmtId="0" fontId="20" fillId="0" borderId="17" xfId="1" applyFont="1" applyFill="1" applyBorder="1" applyAlignment="1" applyProtection="1">
      <alignment horizontal="left"/>
    </xf>
    <xf numFmtId="0" fontId="21" fillId="0" borderId="0" xfId="1" applyFont="1" applyBorder="1" applyAlignment="1" applyProtection="1">
      <alignment vertical="center" wrapText="1"/>
    </xf>
    <xf numFmtId="0" fontId="3" fillId="0" borderId="9" xfId="1" applyFont="1" applyFill="1" applyBorder="1" applyAlignment="1" applyProtection="1">
      <alignment horizontal="center"/>
    </xf>
    <xf numFmtId="3" fontId="3" fillId="0" borderId="10" xfId="1" applyNumberFormat="1" applyFont="1" applyFill="1" applyBorder="1" applyAlignment="1" applyProtection="1"/>
    <xf numFmtId="3" fontId="3" fillId="0" borderId="26" xfId="1" applyNumberFormat="1" applyFont="1" applyFill="1" applyBorder="1" applyAlignment="1" applyProtection="1">
      <protection locked="0"/>
    </xf>
    <xf numFmtId="0" fontId="6" fillId="0" borderId="0" xfId="1" applyFont="1" applyBorder="1" applyAlignment="1" applyProtection="1">
      <alignment vertical="center" wrapText="1"/>
    </xf>
    <xf numFmtId="0" fontId="7" fillId="2" borderId="8" xfId="1" applyFont="1" applyFill="1" applyBorder="1" applyProtection="1"/>
    <xf numFmtId="0" fontId="7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6" fillId="0" borderId="27" xfId="1" applyFont="1" applyFill="1" applyBorder="1" applyAlignment="1" applyProtection="1"/>
    <xf numFmtId="165" fontId="18" fillId="0" borderId="28" xfId="1" applyNumberFormat="1" applyFont="1" applyFill="1" applyBorder="1" applyAlignment="1" applyProtection="1">
      <alignment vertical="center"/>
    </xf>
    <xf numFmtId="0" fontId="6" fillId="0" borderId="22" xfId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</xf>
    <xf numFmtId="165" fontId="6" fillId="0" borderId="28" xfId="1" applyNumberFormat="1" applyFont="1" applyFill="1" applyBorder="1" applyAlignment="1" applyProtection="1">
      <alignment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165" fontId="6" fillId="0" borderId="24" xfId="1" applyNumberFormat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center"/>
    </xf>
    <xf numFmtId="0" fontId="7" fillId="0" borderId="0" xfId="1" applyFont="1" applyFill="1" applyBorder="1" applyProtection="1"/>
    <xf numFmtId="0" fontId="3" fillId="0" borderId="31" xfId="1" applyFont="1" applyBorder="1" applyProtection="1"/>
    <xf numFmtId="0" fontId="24" fillId="3" borderId="12" xfId="3" applyFont="1" applyFill="1" applyBorder="1" applyAlignment="1" applyProtection="1">
      <alignment horizontal="centerContinuous" readingOrder="1"/>
    </xf>
    <xf numFmtId="0" fontId="25" fillId="3" borderId="12" xfId="3" applyFont="1" applyFill="1" applyBorder="1" applyAlignment="1" applyProtection="1">
      <alignment horizontal="centerContinuous" readingOrder="1"/>
    </xf>
    <xf numFmtId="166" fontId="7" fillId="3" borderId="12" xfId="4" applyNumberFormat="1" applyFont="1" applyFill="1" applyBorder="1" applyAlignment="1" applyProtection="1">
      <alignment horizontal="centerContinuous" vertical="center" readingOrder="1"/>
    </xf>
    <xf numFmtId="166" fontId="7" fillId="3" borderId="32" xfId="4" applyNumberFormat="1" applyFont="1" applyFill="1" applyBorder="1" applyAlignment="1" applyProtection="1">
      <alignment horizontal="centerContinuous" vertical="center" readingOrder="1"/>
    </xf>
    <xf numFmtId="166" fontId="26" fillId="0" borderId="0" xfId="4" applyNumberFormat="1" applyAlignment="1" applyProtection="1">
      <alignment vertical="center"/>
    </xf>
    <xf numFmtId="164" fontId="26" fillId="0" borderId="0" xfId="4" applyNumberFormat="1" applyFont="1" applyAlignment="1" applyProtection="1">
      <alignment horizontal="center" vertical="center" wrapText="1"/>
    </xf>
    <xf numFmtId="166" fontId="26" fillId="0" borderId="0" xfId="4" applyNumberFormat="1" applyFont="1" applyAlignment="1" applyProtection="1">
      <alignment horizontal="center" vertical="center"/>
    </xf>
    <xf numFmtId="0" fontId="24" fillId="3" borderId="0" xfId="3" applyFont="1" applyFill="1" applyBorder="1" applyAlignment="1" applyProtection="1">
      <alignment horizontal="centerContinuous" readingOrder="1"/>
    </xf>
    <xf numFmtId="0" fontId="25" fillId="3" borderId="0" xfId="3" applyFont="1" applyFill="1" applyBorder="1" applyAlignment="1" applyProtection="1">
      <alignment horizontal="centerContinuous" readingOrder="1"/>
    </xf>
    <xf numFmtId="0" fontId="24" fillId="3" borderId="0" xfId="3" applyFont="1" applyFill="1" applyBorder="1" applyAlignment="1" applyProtection="1">
      <alignment horizontal="centerContinuous"/>
    </xf>
    <xf numFmtId="166" fontId="7" fillId="3" borderId="0" xfId="4" applyNumberFormat="1" applyFont="1" applyFill="1" applyBorder="1" applyAlignment="1" applyProtection="1">
      <alignment horizontal="centerContinuous" vertical="center"/>
    </xf>
    <xf numFmtId="166" fontId="7" fillId="3" borderId="33" xfId="4" applyNumberFormat="1" applyFont="1" applyFill="1" applyBorder="1" applyAlignment="1" applyProtection="1">
      <alignment horizontal="centerContinuous" vertical="center"/>
    </xf>
    <xf numFmtId="0" fontId="13" fillId="0" borderId="4" xfId="1" applyFont="1" applyFill="1" applyBorder="1" applyAlignment="1" applyProtection="1">
      <alignment horizontal="center" vertical="center" wrapText="1"/>
    </xf>
    <xf numFmtId="164" fontId="26" fillId="0" borderId="0" xfId="4" applyNumberFormat="1" applyFont="1" applyAlignment="1" applyProtection="1">
      <alignment vertical="center"/>
    </xf>
    <xf numFmtId="164" fontId="26" fillId="0" borderId="0" xfId="4" applyNumberFormat="1" applyFont="1" applyFill="1" applyAlignment="1" applyProtection="1">
      <alignment horizontal="center" vertical="center"/>
    </xf>
    <xf numFmtId="166" fontId="26" fillId="3" borderId="34" xfId="4" applyNumberFormat="1" applyFont="1" applyFill="1" applyBorder="1" applyAlignment="1" applyProtection="1">
      <alignment horizontal="right" vertical="top"/>
    </xf>
    <xf numFmtId="166" fontId="27" fillId="3" borderId="16" xfId="4" applyNumberFormat="1" applyFont="1" applyFill="1" applyBorder="1" applyAlignment="1" applyProtection="1">
      <alignment horizontal="right" vertical="top"/>
    </xf>
    <xf numFmtId="0" fontId="24" fillId="3" borderId="16" xfId="3" applyFont="1" applyFill="1" applyBorder="1" applyAlignment="1" applyProtection="1">
      <alignment vertical="top"/>
    </xf>
    <xf numFmtId="166" fontId="7" fillId="3" borderId="16" xfId="4" applyNumberFormat="1" applyFont="1" applyFill="1" applyBorder="1" applyAlignment="1" applyProtection="1">
      <alignment vertical="top"/>
    </xf>
    <xf numFmtId="166" fontId="7" fillId="3" borderId="35" xfId="4" applyNumberFormat="1" applyFont="1" applyFill="1" applyBorder="1" applyAlignment="1" applyProtection="1">
      <alignment vertical="top"/>
    </xf>
    <xf numFmtId="0" fontId="14" fillId="0" borderId="18" xfId="2" applyFill="1" applyBorder="1" applyAlignment="1">
      <alignment horizontal="center" vertical="center" wrapText="1"/>
    </xf>
    <xf numFmtId="166" fontId="26" fillId="0" borderId="0" xfId="4" applyNumberFormat="1" applyAlignment="1" applyProtection="1">
      <alignment vertical="top"/>
    </xf>
    <xf numFmtId="166" fontId="26" fillId="0" borderId="0" xfId="4" applyNumberFormat="1" applyFont="1" applyAlignment="1" applyProtection="1">
      <alignment horizontal="right" vertical="center"/>
    </xf>
    <xf numFmtId="166" fontId="27" fillId="0" borderId="0" xfId="4" applyNumberFormat="1" applyFont="1" applyAlignment="1" applyProtection="1">
      <alignment horizontal="right" vertical="center"/>
    </xf>
    <xf numFmtId="166" fontId="7" fillId="0" borderId="0" xfId="4" applyNumberFormat="1" applyFont="1" applyAlignment="1" applyProtection="1">
      <alignment vertical="center"/>
    </xf>
    <xf numFmtId="166" fontId="9" fillId="0" borderId="4" xfId="4" applyNumberFormat="1" applyFont="1" applyBorder="1" applyAlignment="1" applyProtection="1">
      <alignment horizontal="center" vertical="center" wrapText="1"/>
    </xf>
    <xf numFmtId="166" fontId="7" fillId="0" borderId="0" xfId="4" applyNumberFormat="1" applyFont="1" applyFill="1" applyAlignment="1" applyProtection="1">
      <alignment horizontal="center" vertical="center"/>
    </xf>
    <xf numFmtId="166" fontId="27" fillId="0" borderId="0" xfId="4" applyNumberFormat="1" applyFont="1" applyAlignment="1" applyProtection="1">
      <alignment vertical="center"/>
    </xf>
    <xf numFmtId="166" fontId="28" fillId="0" borderId="0" xfId="4" applyNumberFormat="1" applyFont="1" applyAlignment="1" applyProtection="1">
      <alignment horizontal="left" vertical="center"/>
    </xf>
    <xf numFmtId="0" fontId="29" fillId="0" borderId="18" xfId="2" applyFont="1" applyBorder="1" applyAlignment="1">
      <alignment horizontal="center" vertical="center" wrapText="1"/>
    </xf>
    <xf numFmtId="166" fontId="26" fillId="0" borderId="0" xfId="4" applyNumberFormat="1" applyFill="1" applyAlignment="1" applyProtection="1">
      <alignment horizontal="center" vertical="center"/>
    </xf>
    <xf numFmtId="166" fontId="28" fillId="0" borderId="0" xfId="4" applyNumberFormat="1" applyFont="1" applyAlignment="1" applyProtection="1">
      <alignment horizontal="centerContinuous" vertical="center"/>
    </xf>
    <xf numFmtId="166" fontId="18" fillId="0" borderId="0" xfId="4" applyNumberFormat="1" applyFont="1" applyAlignment="1" applyProtection="1">
      <alignment horizontal="centerContinuous" vertical="center"/>
    </xf>
    <xf numFmtId="166" fontId="30" fillId="0" borderId="0" xfId="4" applyNumberFormat="1" applyFont="1" applyAlignment="1" applyProtection="1">
      <alignment horizontal="centerContinuous" vertical="center"/>
    </xf>
    <xf numFmtId="166" fontId="31" fillId="0" borderId="0" xfId="4" applyNumberFormat="1" applyFont="1" applyAlignment="1" applyProtection="1">
      <alignment horizontal="centerContinuous" vertical="center"/>
    </xf>
    <xf numFmtId="166" fontId="13" fillId="0" borderId="4" xfId="4" applyNumberFormat="1" applyFont="1" applyBorder="1" applyAlignment="1" applyProtection="1">
      <alignment horizontal="center" vertical="center" wrapText="1"/>
    </xf>
    <xf numFmtId="166" fontId="31" fillId="0" borderId="0" xfId="4" applyNumberFormat="1" applyFont="1" applyAlignment="1" applyProtection="1">
      <alignment vertical="center"/>
    </xf>
    <xf numFmtId="166" fontId="31" fillId="0" borderId="0" xfId="4" applyNumberFormat="1" applyFont="1" applyFill="1" applyAlignment="1" applyProtection="1">
      <alignment horizontal="center" vertical="center"/>
    </xf>
    <xf numFmtId="166" fontId="31" fillId="0" borderId="0" xfId="4" applyNumberFormat="1" applyFont="1" applyAlignment="1" applyProtection="1">
      <alignment horizontal="right" vertical="center"/>
    </xf>
    <xf numFmtId="166" fontId="32" fillId="0" borderId="0" xfId="4" applyNumberFormat="1" applyFont="1" applyAlignment="1" applyProtection="1">
      <alignment horizontal="right" vertical="center"/>
    </xf>
    <xf numFmtId="166" fontId="30" fillId="0" borderId="0" xfId="4" applyNumberFormat="1" applyFont="1" applyAlignment="1" applyProtection="1">
      <alignment vertical="center"/>
    </xf>
    <xf numFmtId="166" fontId="33" fillId="0" borderId="0" xfId="4" applyNumberFormat="1" applyFont="1" applyFill="1" applyBorder="1" applyAlignment="1" applyProtection="1">
      <alignment horizontal="center" vertical="center" wrapText="1"/>
    </xf>
    <xf numFmtId="0" fontId="14" fillId="0" borderId="8" xfId="2" applyBorder="1" applyAlignment="1">
      <alignment horizontal="center" vertical="center" wrapText="1"/>
    </xf>
    <xf numFmtId="166" fontId="27" fillId="0" borderId="0" xfId="4" applyNumberFormat="1" applyFont="1" applyBorder="1" applyAlignment="1" applyProtection="1">
      <alignment horizontal="right" vertical="center"/>
    </xf>
    <xf numFmtId="166" fontId="33" fillId="4" borderId="7" xfId="4" applyNumberFormat="1" applyFont="1" applyFill="1" applyBorder="1" applyAlignment="1" applyProtection="1">
      <alignment horizontal="center" vertical="center"/>
    </xf>
    <xf numFmtId="14" fontId="31" fillId="0" borderId="0" xfId="4" applyNumberFormat="1" applyFont="1" applyAlignment="1" applyProtection="1">
      <alignment vertical="center"/>
    </xf>
    <xf numFmtId="166" fontId="34" fillId="0" borderId="0" xfId="4" applyNumberFormat="1" applyFont="1" applyBorder="1" applyAlignment="1" applyProtection="1">
      <alignment horizontal="right" vertical="center"/>
    </xf>
    <xf numFmtId="166" fontId="33" fillId="0" borderId="0" xfId="4" applyNumberFormat="1" applyFont="1" applyFill="1" applyBorder="1" applyAlignment="1" applyProtection="1">
      <alignment horizontal="left" vertical="center"/>
    </xf>
    <xf numFmtId="0" fontId="14" fillId="0" borderId="18" xfId="2" applyBorder="1" applyAlignment="1">
      <alignment horizontal="center" vertical="center" wrapText="1"/>
    </xf>
    <xf numFmtId="166" fontId="33" fillId="0" borderId="0" xfId="4" applyNumberFormat="1" applyFont="1" applyFill="1" applyBorder="1" applyAlignment="1" applyProtection="1">
      <alignment vertical="center"/>
    </xf>
    <xf numFmtId="166" fontId="33" fillId="0" borderId="0" xfId="4" applyNumberFormat="1" applyFont="1" applyFill="1" applyBorder="1" applyAlignment="1" applyProtection="1">
      <alignment horizontal="center" vertical="center"/>
    </xf>
    <xf numFmtId="166" fontId="31" fillId="0" borderId="0" xfId="4" applyNumberFormat="1" applyFont="1" applyAlignment="1" applyProtection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36" fillId="0" borderId="0" xfId="2" applyFont="1" applyFill="1" applyAlignment="1">
      <alignment horizontal="center" vertical="center"/>
    </xf>
    <xf numFmtId="0" fontId="37" fillId="0" borderId="0" xfId="2" applyFont="1" applyFill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15" fillId="0" borderId="0" xfId="2" applyFont="1" applyAlignment="1">
      <alignment wrapText="1"/>
    </xf>
    <xf numFmtId="0" fontId="35" fillId="0" borderId="0" xfId="2" applyFont="1" applyAlignment="1">
      <alignment horizontal="center" vertical="center"/>
    </xf>
    <xf numFmtId="0" fontId="39" fillId="0" borderId="0" xfId="2" applyFont="1" applyAlignment="1">
      <alignment horizontal="center" vertical="center" wrapText="1"/>
    </xf>
    <xf numFmtId="0" fontId="15" fillId="0" borderId="0" xfId="2" applyFont="1"/>
    <xf numFmtId="0" fontId="40" fillId="5" borderId="0" xfId="1" applyFont="1" applyFill="1" applyAlignment="1" applyProtection="1">
      <alignment horizontal="centerContinuous" vertical="center"/>
    </xf>
    <xf numFmtId="0" fontId="41" fillId="5" borderId="0" xfId="1" applyFont="1" applyFill="1" applyAlignment="1" applyProtection="1">
      <alignment horizontal="centerContinuous" vertical="center"/>
    </xf>
    <xf numFmtId="0" fontId="42" fillId="5" borderId="0" xfId="1" applyFont="1" applyFill="1" applyAlignment="1" applyProtection="1">
      <alignment horizontal="center" vertical="center"/>
    </xf>
    <xf numFmtId="0" fontId="43" fillId="5" borderId="0" xfId="1" applyFont="1" applyFill="1" applyAlignment="1" applyProtection="1">
      <alignment horizontal="centerContinuous" vertical="center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vertical="center"/>
    </xf>
    <xf numFmtId="0" fontId="15" fillId="0" borderId="0" xfId="2" applyFont="1" applyFill="1" applyAlignment="1">
      <alignment horizontal="center" vertical="center"/>
    </xf>
    <xf numFmtId="0" fontId="44" fillId="0" borderId="0" xfId="2" applyFont="1" applyAlignment="1">
      <alignment horizontal="center" vertical="center" wrapText="1"/>
    </xf>
    <xf numFmtId="0" fontId="45" fillId="0" borderId="0" xfId="2" applyFont="1" applyAlignment="1">
      <alignment vertical="center" wrapText="1"/>
    </xf>
    <xf numFmtId="0" fontId="36" fillId="0" borderId="0" xfId="2" applyFont="1" applyAlignment="1">
      <alignment vertical="center" wrapText="1"/>
    </xf>
    <xf numFmtId="0" fontId="38" fillId="0" borderId="0" xfId="2" applyFont="1" applyAlignment="1">
      <alignment vertical="center"/>
    </xf>
    <xf numFmtId="0" fontId="46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8" fillId="0" borderId="7" xfId="2" applyFont="1" applyBorder="1" applyAlignment="1" applyProtection="1">
      <alignment horizontal="center" vertical="center" wrapText="1"/>
      <protection locked="0"/>
    </xf>
    <xf numFmtId="0" fontId="47" fillId="0" borderId="0" xfId="2" applyFont="1" applyAlignment="1" applyProtection="1">
      <alignment vertical="center" wrapText="1"/>
    </xf>
    <xf numFmtId="0" fontId="15" fillId="0" borderId="0" xfId="2" applyFont="1" applyAlignment="1" applyProtection="1">
      <alignment horizontal="center" vertical="center"/>
      <protection hidden="1"/>
    </xf>
    <xf numFmtId="0" fontId="15" fillId="0" borderId="0" xfId="2" applyFont="1" applyFill="1" applyAlignment="1" applyProtection="1">
      <alignment horizontal="center" vertical="center"/>
      <protection hidden="1"/>
    </xf>
    <xf numFmtId="0" fontId="36" fillId="0" borderId="0" xfId="2" applyFont="1" applyAlignment="1">
      <alignment horizontal="center" vertical="center" wrapText="1"/>
    </xf>
    <xf numFmtId="0" fontId="38" fillId="0" borderId="0" xfId="2" applyFont="1" applyAlignment="1">
      <alignment horizontal="center" vertical="center"/>
    </xf>
    <xf numFmtId="14" fontId="38" fillId="0" borderId="7" xfId="1" applyNumberFormat="1" applyFont="1" applyBorder="1" applyAlignment="1" applyProtection="1">
      <alignment horizontal="center" vertical="center" wrapText="1"/>
      <protection locked="0"/>
    </xf>
    <xf numFmtId="0" fontId="48" fillId="0" borderId="0" xfId="5" applyFont="1" applyAlignment="1" applyProtection="1">
      <alignment vertical="center" wrapText="1"/>
    </xf>
    <xf numFmtId="0" fontId="15" fillId="0" borderId="0" xfId="2" applyNumberFormat="1" applyFont="1" applyFill="1" applyAlignment="1" applyProtection="1">
      <alignment horizontal="center" vertical="center"/>
      <protection hidden="1"/>
    </xf>
    <xf numFmtId="0" fontId="49" fillId="0" borderId="0" xfId="5" applyFont="1" applyAlignment="1">
      <alignment vertical="center" wrapText="1"/>
    </xf>
    <xf numFmtId="14" fontId="38" fillId="0" borderId="0" xfId="1" applyNumberFormat="1" applyFont="1" applyBorder="1" applyAlignment="1" applyProtection="1">
      <alignment horizontal="center" vertical="center" wrapText="1"/>
    </xf>
    <xf numFmtId="3" fontId="38" fillId="0" borderId="7" xfId="2" applyNumberFormat="1" applyFont="1" applyBorder="1" applyAlignment="1" applyProtection="1">
      <alignment horizontal="center" vertical="center" wrapText="1"/>
      <protection locked="0"/>
    </xf>
    <xf numFmtId="0" fontId="45" fillId="0" borderId="0" xfId="2" applyFont="1" applyAlignment="1">
      <alignment horizontal="center" vertical="center" wrapText="1"/>
    </xf>
    <xf numFmtId="0" fontId="46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15" fillId="0" borderId="0" xfId="2" applyFont="1" applyFill="1" applyAlignment="1">
      <alignment vertical="center"/>
    </xf>
    <xf numFmtId="3" fontId="38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" applyFont="1" applyFill="1" applyAlignment="1" applyProtection="1">
      <alignment vertical="center" wrapText="1"/>
    </xf>
    <xf numFmtId="0" fontId="50" fillId="0" borderId="0" xfId="2" applyFont="1" applyFill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/>
    </xf>
    <xf numFmtId="3" fontId="51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2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51" fillId="0" borderId="0" xfId="2" applyFont="1" applyAlignment="1">
      <alignment horizontal="center" vertical="center"/>
    </xf>
    <xf numFmtId="0" fontId="49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0" fontId="38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3" fontId="51" fillId="0" borderId="7" xfId="2" applyNumberFormat="1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center" wrapText="1"/>
    </xf>
    <xf numFmtId="0" fontId="4" fillId="0" borderId="0" xfId="2" applyFont="1" applyAlignment="1" applyProtection="1">
      <alignment horizontal="center" vertical="center"/>
      <protection hidden="1"/>
    </xf>
    <xf numFmtId="0" fontId="4" fillId="0" borderId="0" xfId="2" applyFont="1" applyFill="1" applyAlignment="1" applyProtection="1">
      <alignment horizontal="center" vertical="center"/>
      <protection hidden="1"/>
    </xf>
    <xf numFmtId="0" fontId="5" fillId="0" borderId="0" xfId="2" applyFont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45" fillId="0" borderId="0" xfId="2" applyFont="1" applyBorder="1" applyAlignment="1">
      <alignment vertical="center"/>
    </xf>
    <xf numFmtId="0" fontId="36" fillId="0" borderId="0" xfId="2" applyFont="1" applyAlignment="1">
      <alignment vertical="center"/>
    </xf>
    <xf numFmtId="49" fontId="15" fillId="0" borderId="9" xfId="2" applyNumberFormat="1" applyFont="1" applyBorder="1" applyAlignment="1" applyProtection="1">
      <alignment horizontal="center" vertical="center" wrapText="1"/>
      <protection locked="0"/>
    </xf>
    <xf numFmtId="49" fontId="15" fillId="0" borderId="36" xfId="2" applyNumberFormat="1" applyFont="1" applyBorder="1" applyAlignment="1" applyProtection="1">
      <alignment horizontal="center" vertical="center" wrapText="1"/>
      <protection locked="0"/>
    </xf>
    <xf numFmtId="49" fontId="15" fillId="0" borderId="37" xfId="2" applyNumberFormat="1" applyFont="1" applyBorder="1" applyAlignment="1" applyProtection="1">
      <alignment horizontal="center" vertical="center" wrapText="1"/>
      <protection locked="0"/>
    </xf>
    <xf numFmtId="0" fontId="48" fillId="0" borderId="0" xfId="2" applyFont="1" applyAlignment="1">
      <alignment vertical="center" wrapText="1"/>
    </xf>
    <xf numFmtId="0" fontId="44" fillId="0" borderId="0" xfId="2" applyFont="1" applyAlignment="1">
      <alignment vertical="center"/>
    </xf>
    <xf numFmtId="0" fontId="38" fillId="0" borderId="0" xfId="2" applyFont="1" applyAlignment="1">
      <alignment vertical="center" wrapText="1"/>
    </xf>
    <xf numFmtId="0" fontId="44" fillId="0" borderId="0" xfId="2" applyFont="1" applyAlignment="1">
      <alignment horizontal="center" vertical="center"/>
    </xf>
    <xf numFmtId="0" fontId="36" fillId="0" borderId="0" xfId="2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44" fillId="0" borderId="0" xfId="2" applyFont="1"/>
    <xf numFmtId="0" fontId="36" fillId="0" borderId="0" xfId="2" applyFont="1"/>
    <xf numFmtId="0" fontId="38" fillId="0" borderId="0" xfId="2" applyFont="1"/>
  </cellXfs>
  <cellStyles count="6">
    <cellStyle name="Normale" xfId="0" builtinId="0"/>
    <cellStyle name="Normale 2" xfId="1"/>
    <cellStyle name="Normale 3" xfId="2"/>
    <cellStyle name="Normale 8" xfId="5"/>
    <cellStyle name="Normale_modello si2 raln_MODIFICATO_ALESSIO" xfId="3"/>
    <cellStyle name="Normale_PRINFEL98_modello si2 raln_MODIFICATO_ALESSI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34507</xdr:rowOff>
    </xdr:from>
    <xdr:to>
      <xdr:col>3</xdr:col>
      <xdr:colOff>0</xdr:colOff>
      <xdr:row>1</xdr:row>
      <xdr:rowOff>419628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83147"/>
          <a:ext cx="5204460" cy="38512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IL</a:t>
          </a:r>
          <a:r>
            <a:rPr lang="it-IT" sz="1000" b="0" i="0" baseline="0">
              <a:latin typeface="Arial" pitchFamily="34" charset="0"/>
              <a:ea typeface="+mn-ea"/>
              <a:cs typeface="Arial" pitchFamily="34" charset="0"/>
            </a:rPr>
            <a:t> TRATTAMENTO ACCESSORIO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DIRIGENTI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rea_Interscambio/EX_Intersettore_Comunicazione/VARIE/conto%20annuale/2019/conto%20annuale%202019/Kit%20tabelle%20conto%20annual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areacomune\IGOP\Users\giovanni.crescenzi\AppData\Local\Microsoft\Windows\Temporary%20Internet%20Files\Content.Outlook\FEDXD73J\2017-04-20_RALN_Gianluca%20-%20excel%20vecch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SICI(1)"/>
      <sheetName val="SICI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REGIONI ED AUTONOMIE LOCALI - anno 2019</v>
          </cell>
          <cell r="L1">
            <v>2019</v>
          </cell>
        </row>
        <row r="13">
          <cell r="AI13">
            <v>1</v>
          </cell>
          <cell r="AJ13">
            <v>1</v>
          </cell>
        </row>
        <row r="14">
          <cell r="AI14">
            <v>1</v>
          </cell>
          <cell r="AJ1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(1)"/>
      <sheetName val="t15(2)"/>
      <sheetName val="SICI(1)"/>
      <sheetName val="SICI(2)"/>
      <sheetName val="t1"/>
      <sheetName val="t12"/>
      <sheetName val="Foglio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tabSelected="1" view="pageBreakPreview" zoomScale="65" zoomScaleNormal="55" zoomScaleSheetLayoutView="65" workbookViewId="0">
      <selection activeCell="E13" sqref="E13"/>
    </sheetView>
  </sheetViews>
  <sheetFormatPr defaultColWidth="7.21875" defaultRowHeight="15" x14ac:dyDescent="0.25"/>
  <cols>
    <col min="1" max="1" width="8.44140625" style="205" customWidth="1"/>
    <col min="2" max="2" width="8.44140625" style="206" customWidth="1"/>
    <col min="3" max="3" width="140.6640625" style="144" customWidth="1"/>
    <col min="4" max="4" width="2.21875" style="144" customWidth="1"/>
    <col min="5" max="5" width="16.21875" style="207" customWidth="1"/>
    <col min="6" max="6" width="39.5546875" style="141" customWidth="1"/>
    <col min="7" max="7" width="9.33203125" style="150" customWidth="1"/>
    <col min="8" max="8" width="9.33203125" style="151" customWidth="1"/>
    <col min="9" max="9" width="9.33203125" style="202" customWidth="1"/>
    <col min="10" max="10" width="9.33203125" style="144" customWidth="1"/>
    <col min="11" max="13" width="9.33203125" style="144" hidden="1" customWidth="1"/>
    <col min="14" max="14" width="10.88671875" style="144" hidden="1" customWidth="1"/>
    <col min="15" max="16384" width="7.21875" style="144"/>
  </cols>
  <sheetData>
    <row r="1" spans="1:14" s="89" customFormat="1" ht="45" customHeight="1" thickBot="1" x14ac:dyDescent="0.45">
      <c r="A1" s="85" t="s">
        <v>98</v>
      </c>
      <c r="B1" s="86"/>
      <c r="C1" s="87"/>
      <c r="D1" s="87"/>
      <c r="E1" s="88"/>
      <c r="F1" s="15" t="s">
        <v>99</v>
      </c>
      <c r="H1" s="90" t="s">
        <v>0</v>
      </c>
      <c r="I1" s="91"/>
    </row>
    <row r="2" spans="1:14" s="89" customFormat="1" ht="41.4" customHeight="1" x14ac:dyDescent="0.4">
      <c r="A2" s="92" t="s">
        <v>100</v>
      </c>
      <c r="B2" s="93"/>
      <c r="C2" s="94"/>
      <c r="D2" s="95"/>
      <c r="E2" s="96"/>
      <c r="F2" s="97" t="str">
        <f>IF(AND(ISBLANK($E$23),AND(SUM([1]t1!$AI$13:$AJ$14)&gt;0,SUM([1]t12!$AA$13:$AA$14)&gt;6)),"Attenzione: è necessario compilare la domanda GEN195 !!!","OK")</f>
        <v>OK</v>
      </c>
      <c r="G2" s="98"/>
      <c r="H2" s="99"/>
      <c r="I2" s="91"/>
    </row>
    <row r="3" spans="1:14" s="106" customFormat="1" ht="30" customHeight="1" thickBot="1" x14ac:dyDescent="0.35">
      <c r="A3" s="100"/>
      <c r="B3" s="101"/>
      <c r="C3" s="102"/>
      <c r="D3" s="103"/>
      <c r="E3" s="104"/>
      <c r="F3" s="105"/>
      <c r="G3" s="98"/>
      <c r="H3" s="99"/>
      <c r="I3" s="91"/>
    </row>
    <row r="4" spans="1:14" s="89" customFormat="1" ht="16.5" customHeight="1" x14ac:dyDescent="0.3">
      <c r="A4" s="107"/>
      <c r="B4" s="108"/>
      <c r="C4" s="109"/>
      <c r="D4" s="109"/>
      <c r="E4" s="109"/>
      <c r="F4" s="110" t="s">
        <v>101</v>
      </c>
      <c r="G4" s="109"/>
      <c r="H4" s="111"/>
      <c r="I4" s="109"/>
    </row>
    <row r="5" spans="1:14" s="89" customFormat="1" ht="20.25" customHeight="1" thickBot="1" x14ac:dyDescent="0.35">
      <c r="B5" s="112"/>
      <c r="C5" s="113" t="s">
        <v>102</v>
      </c>
      <c r="F5" s="114"/>
      <c r="H5" s="115"/>
    </row>
    <row r="6" spans="1:14" s="121" customFormat="1" ht="20.25" customHeight="1" x14ac:dyDescent="0.3">
      <c r="A6" s="116" t="s">
        <v>103</v>
      </c>
      <c r="B6" s="117"/>
      <c r="C6" s="118"/>
      <c r="D6" s="119"/>
      <c r="E6" s="119"/>
      <c r="F6" s="120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  <c r="H6" s="122"/>
    </row>
    <row r="7" spans="1:14" s="121" customFormat="1" ht="11.25" customHeight="1" x14ac:dyDescent="0.3">
      <c r="A7" s="123"/>
      <c r="B7" s="124"/>
      <c r="C7" s="125"/>
      <c r="D7" s="125"/>
      <c r="E7" s="126"/>
      <c r="F7" s="127"/>
      <c r="H7" s="122"/>
      <c r="I7" s="125"/>
    </row>
    <row r="8" spans="1:14" s="121" customFormat="1" ht="30.75" customHeight="1" x14ac:dyDescent="0.3">
      <c r="A8" s="116"/>
      <c r="B8" s="128"/>
      <c r="C8" s="129" t="s">
        <v>104</v>
      </c>
      <c r="F8" s="127"/>
      <c r="G8" s="130"/>
      <c r="H8" s="122"/>
      <c r="N8" s="37" t="s">
        <v>105</v>
      </c>
    </row>
    <row r="9" spans="1:14" s="121" customFormat="1" ht="30.75" customHeight="1" thickBot="1" x14ac:dyDescent="0.35">
      <c r="A9" s="131"/>
      <c r="B9" s="128"/>
      <c r="C9" s="125"/>
      <c r="D9" s="125"/>
      <c r="E9" s="132"/>
      <c r="F9" s="133"/>
      <c r="G9" s="134"/>
      <c r="H9" s="135"/>
      <c r="I9" s="134"/>
      <c r="N9" s="136">
        <f>(COUNTIF(E:E,"&lt;&gt;"&amp;"")+COUNTIF(C86,"&lt;&gt;"&amp;"")+COUNTIF(C89,"&lt;&gt;"&amp;""))</f>
        <v>25</v>
      </c>
    </row>
    <row r="10" spans="1:14" ht="3.9" customHeight="1" x14ac:dyDescent="0.25">
      <c r="A10" s="137"/>
      <c r="B10" s="138"/>
      <c r="C10" s="139"/>
      <c r="D10" s="137"/>
      <c r="E10" s="140"/>
      <c r="G10" s="142"/>
      <c r="H10" s="137"/>
      <c r="I10" s="143"/>
    </row>
    <row r="11" spans="1:14" s="150" customFormat="1" ht="30" customHeight="1" x14ac:dyDescent="0.3">
      <c r="A11" s="145" t="s">
        <v>106</v>
      </c>
      <c r="B11" s="146"/>
      <c r="C11" s="147" t="s">
        <v>107</v>
      </c>
      <c r="D11" s="145"/>
      <c r="E11" s="148"/>
      <c r="F11" s="149"/>
      <c r="H11" s="151"/>
      <c r="I11" s="152"/>
      <c r="K11" s="37" t="s">
        <v>108</v>
      </c>
      <c r="L11" s="37" t="s">
        <v>109</v>
      </c>
      <c r="M11" s="37" t="s">
        <v>110</v>
      </c>
      <c r="N11" s="37" t="s">
        <v>15</v>
      </c>
    </row>
    <row r="12" spans="1:14" s="150" customFormat="1" ht="3.9" customHeight="1" x14ac:dyDescent="0.3">
      <c r="A12" s="153"/>
      <c r="B12" s="154"/>
      <c r="C12" s="153"/>
      <c r="D12" s="153"/>
      <c r="E12" s="155"/>
      <c r="H12" s="151"/>
      <c r="I12" s="152"/>
    </row>
    <row r="13" spans="1:14" s="150" customFormat="1" ht="30" customHeight="1" x14ac:dyDescent="0.3">
      <c r="A13" s="156" t="s">
        <v>111</v>
      </c>
      <c r="B13" s="157" t="s">
        <v>112</v>
      </c>
      <c r="C13" s="149" t="s">
        <v>113</v>
      </c>
      <c r="E13" s="158" t="s">
        <v>114</v>
      </c>
      <c r="F13" s="159" t="str">
        <f>IF(AND(LEN(E13)=1,OR(UPPER(E13)="N",UPPER(E13)="S")),"",IF(ISBLANK(E13),"","  Errore ! Inserire S o N"))</f>
        <v/>
      </c>
      <c r="K13" s="160" t="str">
        <f>LEFT(A13,3)</f>
        <v>GEN</v>
      </c>
      <c r="L13" s="160" t="str">
        <f>RIGHT(A13,3)</f>
        <v>172</v>
      </c>
      <c r="M13" s="160" t="str">
        <f>B13</f>
        <v>FLAG</v>
      </c>
      <c r="N13" s="161" t="str">
        <f>IF(AND(LEN(E13)=1,OR(UPPER(E13)="N",UPPER(E13)="S")),UPPER(E13),"")</f>
        <v>S</v>
      </c>
    </row>
    <row r="14" spans="1:14" s="150" customFormat="1" ht="3.9" customHeight="1" x14ac:dyDescent="0.3">
      <c r="A14" s="156"/>
      <c r="B14" s="162"/>
      <c r="C14" s="153"/>
      <c r="D14" s="153"/>
      <c r="E14" s="163"/>
      <c r="F14" s="149"/>
      <c r="H14" s="151"/>
      <c r="I14" s="152"/>
    </row>
    <row r="15" spans="1:14" s="150" customFormat="1" ht="30" customHeight="1" x14ac:dyDescent="0.3">
      <c r="A15" s="156" t="s">
        <v>115</v>
      </c>
      <c r="B15" s="157" t="s">
        <v>112</v>
      </c>
      <c r="C15" s="149" t="s">
        <v>116</v>
      </c>
      <c r="E15" s="158" t="s">
        <v>114</v>
      </c>
      <c r="F15" s="159" t="str">
        <f>IF(AND(LEN(E15)=1,OR(UPPER(E15)="N",UPPER(E15)="S")),"",IF(ISBLANK(E15),"","  Errore ! Inserire S o N"))</f>
        <v/>
      </c>
      <c r="K15" s="160" t="str">
        <f>LEFT(A15,3)</f>
        <v>GEN</v>
      </c>
      <c r="L15" s="160" t="str">
        <f>RIGHT(A15,3)</f>
        <v>207</v>
      </c>
      <c r="M15" s="160" t="str">
        <f>B15</f>
        <v>FLAG</v>
      </c>
      <c r="N15" s="161" t="str">
        <f>IF(AND(LEN(E15)=1,OR(UPPER(E15)="N",UPPER(E15)="S")),UPPER(E15),"")</f>
        <v>S</v>
      </c>
    </row>
    <row r="16" spans="1:14" s="150" customFormat="1" ht="3.9" customHeight="1" x14ac:dyDescent="0.3">
      <c r="A16" s="156"/>
      <c r="B16" s="162"/>
      <c r="C16" s="153"/>
      <c r="D16" s="153"/>
      <c r="E16" s="163"/>
      <c r="F16" s="149"/>
      <c r="H16" s="151"/>
      <c r="I16" s="152"/>
    </row>
    <row r="17" spans="1:14" s="150" customFormat="1" ht="30" customHeight="1" x14ac:dyDescent="0.3">
      <c r="A17" s="156" t="s">
        <v>117</v>
      </c>
      <c r="B17" s="157" t="s">
        <v>118</v>
      </c>
      <c r="C17" s="149" t="s">
        <v>119</v>
      </c>
      <c r="E17" s="164"/>
      <c r="F17" s="165" t="str">
        <f ca="1">IF(ISBLANK(E17),"",IF(AND(E17&gt;=DATE([1]t1!$L$1-2,1,1),E17&lt;=TODAY()),"","Digitare una data non anteriore al 1 Gennaio "&amp;[1]t1!$L$1-1&amp;" (gg/mm/aaaa)"))</f>
        <v/>
      </c>
      <c r="K17" s="160" t="str">
        <f>LEFT(A17,3)</f>
        <v>GEN</v>
      </c>
      <c r="L17" s="160" t="str">
        <f>RIGHT(A17,3)</f>
        <v>353</v>
      </c>
      <c r="M17" s="160" t="str">
        <f>B17</f>
        <v>DATE</v>
      </c>
      <c r="N17" s="166" t="str">
        <f ca="1">IF(AND(E17&gt;=DATE(2018,1,1),E17&lt;=TODAY()),"'"&amp;DAY(E17)&amp;"/"&amp;MONTH(E17)&amp;"/"&amp;YEAR(E17),"")</f>
        <v/>
      </c>
    </row>
    <row r="18" spans="1:14" s="150" customFormat="1" ht="3.9" customHeight="1" x14ac:dyDescent="0.3">
      <c r="A18" s="156"/>
      <c r="B18" s="162"/>
      <c r="C18" s="153"/>
      <c r="D18" s="153"/>
      <c r="E18" s="163"/>
      <c r="F18" s="167"/>
      <c r="H18" s="151"/>
      <c r="I18" s="152"/>
    </row>
    <row r="19" spans="1:14" s="150" customFormat="1" ht="30" customHeight="1" x14ac:dyDescent="0.3">
      <c r="A19" s="156" t="s">
        <v>120</v>
      </c>
      <c r="B19" s="157" t="s">
        <v>118</v>
      </c>
      <c r="C19" s="149" t="s">
        <v>121</v>
      </c>
      <c r="E19" s="164"/>
      <c r="F19" s="165" t="str">
        <f ca="1">IF(ISBLANK(E19),"",IF(AND(E19&gt;=DATE([1]t1!$L$1-2,1,1),E19&lt;=TODAY()),"","Digitare una data non anteriore al 1 Gennaio "&amp;[1]t1!$L$1-1&amp;" (gg/mm/aaaa)"))</f>
        <v/>
      </c>
      <c r="K19" s="160" t="str">
        <f>LEFT(A19,3)</f>
        <v>GEN</v>
      </c>
      <c r="L19" s="160" t="str">
        <f>RIGHT(A19,3)</f>
        <v>354</v>
      </c>
      <c r="M19" s="160" t="str">
        <f>B19</f>
        <v>DATE</v>
      </c>
      <c r="N19" s="166" t="str">
        <f ca="1">IF(AND(E19&gt;=DATE(2018,1,1),E19&lt;=TODAY()),"'"&amp;DAY(E19)&amp;"/"&amp;MONTH(E19)&amp;"/"&amp;YEAR(E19),"")</f>
        <v/>
      </c>
    </row>
    <row r="20" spans="1:14" s="150" customFormat="1" ht="3.9" customHeight="1" x14ac:dyDescent="0.3">
      <c r="A20" s="156"/>
      <c r="B20" s="157"/>
      <c r="C20" s="149"/>
      <c r="E20" s="168"/>
      <c r="F20" s="167"/>
      <c r="K20" s="160"/>
      <c r="L20" s="160"/>
      <c r="M20" s="160"/>
      <c r="N20" s="166"/>
    </row>
    <row r="21" spans="1:14" s="150" customFormat="1" ht="30" customHeight="1" x14ac:dyDescent="0.3">
      <c r="A21" s="156" t="s">
        <v>122</v>
      </c>
      <c r="B21" s="157" t="s">
        <v>118</v>
      </c>
      <c r="C21" s="149" t="s">
        <v>123</v>
      </c>
      <c r="E21" s="164">
        <v>43801</v>
      </c>
      <c r="F21" s="165" t="str">
        <f ca="1">IF(ISBLANK(E21),"",IF(AND(E21&gt;=DATE([1]t1!$L$1-2,1,1),E21&lt;=TODAY()),"","Digitare una data non anteriore al 1 Gennaio "&amp;[1]t1!$L$1-1&amp;" (gg/mm/aaaa)"))</f>
        <v/>
      </c>
      <c r="K21" s="160" t="str">
        <f>LEFT(A21,3)</f>
        <v>GEN</v>
      </c>
      <c r="L21" s="160" t="str">
        <f>RIGHT(A21,3)</f>
        <v>355</v>
      </c>
      <c r="M21" s="160" t="str">
        <f>B21</f>
        <v>DATE</v>
      </c>
      <c r="N21" s="166" t="str">
        <f ca="1">IF(AND(E21&gt;=DATE(2018,1,1),E21&lt;=TODAY()),"'"&amp;DAY(E21)&amp;"/"&amp;MONTH(E21)&amp;"/"&amp;YEAR(E21),"")</f>
        <v>'2/12/2019</v>
      </c>
    </row>
    <row r="22" spans="1:14" s="150" customFormat="1" ht="3.9" customHeight="1" x14ac:dyDescent="0.3">
      <c r="A22" s="156"/>
      <c r="B22" s="162"/>
      <c r="C22" s="153"/>
      <c r="D22" s="153"/>
      <c r="E22" s="163"/>
      <c r="F22" s="149"/>
      <c r="H22" s="151"/>
      <c r="I22" s="152"/>
    </row>
    <row r="23" spans="1:14" s="150" customFormat="1" ht="30" customHeight="1" x14ac:dyDescent="0.3">
      <c r="A23" s="156" t="s">
        <v>124</v>
      </c>
      <c r="B23" s="157" t="s">
        <v>125</v>
      </c>
      <c r="C23" s="149" t="s">
        <v>126</v>
      </c>
      <c r="E23" s="169">
        <v>0</v>
      </c>
      <c r="F23" s="159" t="str">
        <f>IF(AND(SUM(E17:E21)&gt;0,F6="ok",E23&gt;0),"Attenzione, dato incoerente",IF(ISBLANK(E23),"",IF(ISNUMBER(E23),IF(E23-INT(E23)=0,"","  Errore ! Inserire un numero intero senza decimali"),"  Errore ! Inserire un numero intero senza decimali")))</f>
        <v/>
      </c>
      <c r="K23" s="160" t="str">
        <f>LEFT(A23,3)</f>
        <v>GEN</v>
      </c>
      <c r="L23" s="160" t="str">
        <f>RIGHT(A23,3)</f>
        <v>195</v>
      </c>
      <c r="M23" s="160" t="str">
        <f>B23</f>
        <v>INT</v>
      </c>
      <c r="N23" s="161">
        <f>IF(ISNUMBER(E23),ROUND(E23,0),"")</f>
        <v>0</v>
      </c>
    </row>
    <row r="24" spans="1:14" s="150" customFormat="1" ht="3.9" customHeight="1" x14ac:dyDescent="0.3">
      <c r="A24" s="170"/>
      <c r="B24" s="162"/>
      <c r="C24" s="153"/>
      <c r="D24" s="153"/>
      <c r="E24" s="155"/>
      <c r="F24" s="149"/>
      <c r="H24" s="151"/>
      <c r="I24" s="152"/>
    </row>
    <row r="25" spans="1:14" s="150" customFormat="1" ht="30" customHeight="1" x14ac:dyDescent="0.3">
      <c r="A25" s="145" t="s">
        <v>127</v>
      </c>
      <c r="B25" s="145"/>
      <c r="C25" s="147" t="s">
        <v>128</v>
      </c>
      <c r="D25" s="145"/>
      <c r="E25" s="148"/>
      <c r="F25" s="149"/>
      <c r="H25" s="151"/>
      <c r="I25" s="152"/>
    </row>
    <row r="26" spans="1:14" s="150" customFormat="1" ht="3.9" customHeight="1" x14ac:dyDescent="0.3">
      <c r="A26" s="156"/>
      <c r="B26" s="157"/>
      <c r="C26" s="149"/>
      <c r="D26" s="153"/>
      <c r="E26" s="163"/>
      <c r="F26" s="149"/>
      <c r="H26" s="151"/>
      <c r="I26" s="152"/>
    </row>
    <row r="27" spans="1:14" s="173" customFormat="1" ht="30" customHeight="1" x14ac:dyDescent="0.3">
      <c r="A27" s="171" t="s">
        <v>129</v>
      </c>
      <c r="B27" s="138" t="s">
        <v>125</v>
      </c>
      <c r="C27" s="172" t="s">
        <v>130</v>
      </c>
      <c r="E27" s="174">
        <v>389756</v>
      </c>
      <c r="F27" s="175" t="str">
        <f>IF(ISBLANK(E27),"",IF(ISNUMBER(E27),IF(E27-INT(E27)=0,"","  Errore ! Inserire un numero intero senza decimali"),"  Errore ! Inserire un numero intero senza decimali"))</f>
        <v/>
      </c>
      <c r="K27" s="161" t="str">
        <f>LEFT(A27,3)</f>
        <v>LEG</v>
      </c>
      <c r="L27" s="161" t="str">
        <f>RIGHT(A27,3)</f>
        <v>357</v>
      </c>
      <c r="M27" s="161" t="str">
        <f>B27</f>
        <v>INT</v>
      </c>
      <c r="N27" s="161">
        <f>IF(ISNUMBER(E27),ROUND(E27,0),"")</f>
        <v>389756</v>
      </c>
    </row>
    <row r="28" spans="1:14" s="150" customFormat="1" ht="3.9" customHeight="1" x14ac:dyDescent="0.3">
      <c r="A28" s="156"/>
      <c r="B28" s="157"/>
      <c r="C28" s="149"/>
      <c r="D28" s="153"/>
      <c r="E28" s="163"/>
      <c r="F28" s="149"/>
      <c r="H28" s="151"/>
      <c r="I28" s="152"/>
    </row>
    <row r="29" spans="1:14" s="150" customFormat="1" ht="30" customHeight="1" x14ac:dyDescent="0.3">
      <c r="A29" s="176" t="s">
        <v>131</v>
      </c>
      <c r="B29" s="177" t="s">
        <v>125</v>
      </c>
      <c r="C29" s="178" t="s">
        <v>132</v>
      </c>
      <c r="D29" s="179"/>
      <c r="E29" s="180">
        <v>13058</v>
      </c>
      <c r="F29" s="175" t="str">
        <f>IF(ISBLANK(E29),"",IF(ISNUMBER(E29),IF(E29-INT(E29)=0,"","  Errore ! Inserire un numero intero senza decimali"),"  Errore ! Inserire un numero intero senza decimali"))</f>
        <v/>
      </c>
      <c r="G29" s="173"/>
      <c r="H29" s="173"/>
      <c r="I29" s="173"/>
      <c r="J29" s="173"/>
      <c r="K29" s="161" t="str">
        <f>LEFT(A29,3)</f>
        <v>LEG</v>
      </c>
      <c r="L29" s="161" t="str">
        <f>RIGHT(A29,3)</f>
        <v>398</v>
      </c>
      <c r="M29" s="161" t="str">
        <f>B29</f>
        <v>INT</v>
      </c>
      <c r="N29" s="161">
        <f>IF(ISNUMBER(E29),ROUND(E29,0),"")</f>
        <v>13058</v>
      </c>
    </row>
    <row r="30" spans="1:14" s="173" customFormat="1" ht="3.9" customHeight="1" x14ac:dyDescent="0.3">
      <c r="A30" s="181"/>
      <c r="B30" s="181"/>
      <c r="C30" s="182"/>
      <c r="D30" s="182"/>
      <c r="E30" s="183"/>
      <c r="F30" s="184"/>
      <c r="G30" s="150"/>
      <c r="H30" s="150"/>
      <c r="I30" s="150"/>
      <c r="J30" s="150"/>
      <c r="K30" s="150"/>
      <c r="L30" s="150"/>
      <c r="M30" s="150"/>
      <c r="N30" s="150"/>
    </row>
    <row r="31" spans="1:14" s="150" customFormat="1" ht="30" customHeight="1" x14ac:dyDescent="0.3">
      <c r="A31" s="156" t="s">
        <v>133</v>
      </c>
      <c r="B31" s="157" t="s">
        <v>125</v>
      </c>
      <c r="C31" s="149" t="s">
        <v>134</v>
      </c>
      <c r="E31" s="169">
        <v>0</v>
      </c>
      <c r="F31" s="159" t="str">
        <f>IF(ISBLANK(E31),"",IF(ISNUMBER(E31),IF(E31-INT(E31)=0,"","  Errore ! Inserire un numero intero senza decimali"),"  Errore ! Inserire un numero intero senza decimali"))</f>
        <v/>
      </c>
      <c r="K31" s="160" t="str">
        <f>LEFT(A31,3)</f>
        <v>LEG</v>
      </c>
      <c r="L31" s="160" t="str">
        <f>RIGHT(A31,3)</f>
        <v>265</v>
      </c>
      <c r="M31" s="160" t="str">
        <f>B31</f>
        <v>INT</v>
      </c>
      <c r="N31" s="161">
        <f>IF(ISNUMBER(E31),ROUND(E31,0),"")</f>
        <v>0</v>
      </c>
    </row>
    <row r="32" spans="1:14" s="150" customFormat="1" ht="3.9" customHeight="1" x14ac:dyDescent="0.3">
      <c r="A32" s="170"/>
      <c r="B32" s="162"/>
      <c r="C32" s="153"/>
      <c r="D32" s="153"/>
      <c r="E32" s="155"/>
      <c r="F32" s="149"/>
      <c r="H32" s="151"/>
      <c r="I32" s="152"/>
    </row>
    <row r="33" spans="1:14" s="150" customFormat="1" ht="30" customHeight="1" x14ac:dyDescent="0.3">
      <c r="A33" s="145" t="s">
        <v>135</v>
      </c>
      <c r="B33" s="145"/>
      <c r="C33" s="147" t="s">
        <v>136</v>
      </c>
      <c r="D33" s="145"/>
      <c r="E33" s="148"/>
      <c r="F33" s="149"/>
      <c r="H33" s="151"/>
      <c r="I33" s="152"/>
    </row>
    <row r="34" spans="1:14" s="150" customFormat="1" ht="3.9" customHeight="1" x14ac:dyDescent="0.3">
      <c r="A34" s="153"/>
      <c r="B34" s="162"/>
      <c r="C34" s="153"/>
      <c r="D34" s="153"/>
      <c r="E34" s="155"/>
      <c r="F34" s="149"/>
      <c r="H34" s="151"/>
      <c r="I34" s="152"/>
    </row>
    <row r="35" spans="1:14" s="150" customFormat="1" ht="30" customHeight="1" x14ac:dyDescent="0.3">
      <c r="A35" s="181" t="s">
        <v>137</v>
      </c>
      <c r="B35" s="157" t="s">
        <v>125</v>
      </c>
      <c r="C35" s="149" t="s">
        <v>138</v>
      </c>
      <c r="E35" s="169">
        <v>4</v>
      </c>
      <c r="F35" s="159" t="str">
        <f>IF(ISBLANK(E35),"",IF(ISNUMBER(E35),IF(E35-INT(E35)=0,"","  Errore ! Inserire un numero intero senza decimali"),"  Errore ! Inserire un numero intero senza decimali"))</f>
        <v/>
      </c>
      <c r="K35" s="160" t="str">
        <f>LEFT(A35,3)</f>
        <v>ORG</v>
      </c>
      <c r="L35" s="160" t="str">
        <f>RIGHT(A35,3)</f>
        <v>191</v>
      </c>
      <c r="M35" s="160" t="str">
        <f>B35</f>
        <v>INT</v>
      </c>
      <c r="N35" s="161">
        <f>IF(ISNUMBER(E35),ROUND(E35,0),"")</f>
        <v>4</v>
      </c>
    </row>
    <row r="36" spans="1:14" s="150" customFormat="1" ht="3.9" customHeight="1" x14ac:dyDescent="0.3">
      <c r="A36" s="185"/>
      <c r="B36" s="162"/>
      <c r="C36" s="153"/>
      <c r="D36" s="153"/>
      <c r="E36" s="163"/>
      <c r="F36" s="149"/>
      <c r="H36" s="151"/>
      <c r="I36" s="152"/>
    </row>
    <row r="37" spans="1:14" s="150" customFormat="1" ht="30" customHeight="1" x14ac:dyDescent="0.3">
      <c r="A37" s="181" t="s">
        <v>139</v>
      </c>
      <c r="B37" s="157" t="s">
        <v>125</v>
      </c>
      <c r="C37" s="178" t="s">
        <v>140</v>
      </c>
      <c r="E37" s="169">
        <v>4</v>
      </c>
      <c r="F37" s="159" t="str">
        <f>IF(ISBLANK(E37),"",IF(ISNUMBER(E37),IF(E37-INT(E37)=0,"","  Errore ! Inserire un numero intero senza decimali"),"  Errore ! Inserire un numero intero senza decimali"))</f>
        <v/>
      </c>
      <c r="K37" s="160" t="str">
        <f>LEFT(A37,3)</f>
        <v>ORG</v>
      </c>
      <c r="L37" s="160" t="str">
        <f>RIGHT(A37,3)</f>
        <v>299</v>
      </c>
      <c r="M37" s="160" t="str">
        <f>B37</f>
        <v>INT</v>
      </c>
      <c r="N37" s="161">
        <f>IF(ISNUMBER(E37),ROUND(E37,0),"")</f>
        <v>4</v>
      </c>
    </row>
    <row r="38" spans="1:14" s="150" customFormat="1" ht="3.9" customHeight="1" x14ac:dyDescent="0.3">
      <c r="A38" s="185"/>
      <c r="B38" s="162"/>
      <c r="C38" s="153"/>
      <c r="D38" s="153"/>
      <c r="E38" s="163"/>
      <c r="F38" s="149"/>
      <c r="H38" s="151"/>
      <c r="I38" s="152"/>
    </row>
    <row r="39" spans="1:14" s="150" customFormat="1" ht="30" customHeight="1" x14ac:dyDescent="0.3">
      <c r="A39" s="181" t="s">
        <v>141</v>
      </c>
      <c r="B39" s="157" t="s">
        <v>125</v>
      </c>
      <c r="C39" s="178" t="s">
        <v>142</v>
      </c>
      <c r="E39" s="169">
        <v>80983</v>
      </c>
      <c r="F39" s="159" t="str">
        <f>IF(ISBLANK(E39),"",IF(ISNUMBER(E39),IF(E39-INT(E39)=0,"","  Errore ! Inserire un numero intero senza decimali"),"  Errore ! Inserire un numero intero senza decimali"))</f>
        <v/>
      </c>
      <c r="K39" s="160" t="str">
        <f>LEFT(A39,3)</f>
        <v>ORG</v>
      </c>
      <c r="L39" s="160" t="str">
        <f>RIGHT(A39,3)</f>
        <v>300</v>
      </c>
      <c r="M39" s="160" t="str">
        <f>B39</f>
        <v>INT</v>
      </c>
      <c r="N39" s="161">
        <f>IF(ISNUMBER(E39),ROUND(E39,0),"")</f>
        <v>80983</v>
      </c>
    </row>
    <row r="40" spans="1:14" s="150" customFormat="1" ht="3.9" customHeight="1" x14ac:dyDescent="0.3">
      <c r="A40" s="181"/>
      <c r="B40" s="162"/>
      <c r="C40" s="153"/>
      <c r="D40" s="153"/>
      <c r="E40" s="163"/>
      <c r="F40" s="149"/>
      <c r="H40" s="151"/>
      <c r="I40" s="152"/>
    </row>
    <row r="41" spans="1:14" s="150" customFormat="1" ht="30" customHeight="1" x14ac:dyDescent="0.3">
      <c r="A41" s="181" t="s">
        <v>143</v>
      </c>
      <c r="B41" s="157" t="s">
        <v>125</v>
      </c>
      <c r="C41" s="149" t="s">
        <v>144</v>
      </c>
      <c r="E41" s="169">
        <v>1</v>
      </c>
      <c r="F41" s="159" t="str">
        <f>IF(ISBLANK(E41),"",IF(ISNUMBER(E41),IF(E41-INT(E41)=0,"","  Errore ! Inserire un numero intero senza decimali"),"  Errore ! Inserire un numero intero senza decimali"))</f>
        <v/>
      </c>
      <c r="K41" s="160" t="str">
        <f>LEFT(A41,3)</f>
        <v>ORG</v>
      </c>
      <c r="L41" s="160" t="str">
        <f>RIGHT(A41,3)</f>
        <v>268</v>
      </c>
      <c r="M41" s="160" t="str">
        <f>B41</f>
        <v>INT</v>
      </c>
      <c r="N41" s="161">
        <f>IF(ISNUMBER(E41),ROUND(E41,0),"")</f>
        <v>1</v>
      </c>
    </row>
    <row r="42" spans="1:14" s="150" customFormat="1" ht="3.9" customHeight="1" x14ac:dyDescent="0.3">
      <c r="A42" s="185"/>
      <c r="B42" s="162"/>
      <c r="C42" s="153"/>
      <c r="D42" s="153"/>
      <c r="E42" s="163"/>
      <c r="F42" s="149"/>
      <c r="H42" s="151"/>
      <c r="I42" s="152"/>
    </row>
    <row r="43" spans="1:14" s="150" customFormat="1" ht="30" customHeight="1" x14ac:dyDescent="0.3">
      <c r="A43" s="181" t="s">
        <v>145</v>
      </c>
      <c r="B43" s="157" t="s">
        <v>125</v>
      </c>
      <c r="C43" s="149" t="s">
        <v>146</v>
      </c>
      <c r="E43" s="169">
        <v>0</v>
      </c>
      <c r="F43" s="159" t="str">
        <f>IF(ISBLANK(E43),"",IF(ISNUMBER(E43),IF(E43-INT(E43)=0,"","  Errore ! Inserire un numero intero senza decimali"),"  Errore ! Inserire un numero intero senza decimali"))</f>
        <v/>
      </c>
      <c r="K43" s="160" t="str">
        <f>LEFT(A43,3)</f>
        <v>ORG</v>
      </c>
      <c r="L43" s="160" t="str">
        <f>RIGHT(A43,3)</f>
        <v>269</v>
      </c>
      <c r="M43" s="160" t="str">
        <f>B43</f>
        <v>INT</v>
      </c>
      <c r="N43" s="161">
        <f>IF(ISNUMBER(E43),ROUND(E43,0),"")</f>
        <v>0</v>
      </c>
    </row>
    <row r="44" spans="1:14" s="150" customFormat="1" ht="3.9" customHeight="1" x14ac:dyDescent="0.3">
      <c r="A44" s="181"/>
      <c r="B44" s="162"/>
      <c r="C44" s="153"/>
      <c r="D44" s="153"/>
      <c r="E44" s="163"/>
      <c r="F44" s="149"/>
      <c r="H44" s="151"/>
      <c r="I44" s="152"/>
    </row>
    <row r="45" spans="1:14" s="150" customFormat="1" ht="30" customHeight="1" x14ac:dyDescent="0.3">
      <c r="A45" s="181" t="s">
        <v>147</v>
      </c>
      <c r="B45" s="157" t="s">
        <v>125</v>
      </c>
      <c r="C45" s="149" t="s">
        <v>148</v>
      </c>
      <c r="E45" s="169">
        <v>3</v>
      </c>
      <c r="F45" s="159" t="str">
        <f>IF(ISBLANK(E45),"",IF(ISNUMBER(E45),IF(E45-INT(E45)=0,"","  Errore ! Inserire un numero intero senza decimali"),"  Errore ! Inserire un numero intero senza decimali"))</f>
        <v/>
      </c>
      <c r="K45" s="160" t="str">
        <f>LEFT(A45,3)</f>
        <v>ORG</v>
      </c>
      <c r="L45" s="160" t="str">
        <f>RIGHT(A45,3)</f>
        <v>270</v>
      </c>
      <c r="M45" s="160" t="str">
        <f>B45</f>
        <v>INT</v>
      </c>
      <c r="N45" s="161">
        <f>IF(ISNUMBER(E45),ROUND(E45,0),"")</f>
        <v>3</v>
      </c>
    </row>
    <row r="46" spans="1:14" s="150" customFormat="1" ht="3.9" customHeight="1" x14ac:dyDescent="0.3">
      <c r="A46" s="181"/>
      <c r="B46" s="162"/>
      <c r="C46" s="153"/>
      <c r="D46" s="153"/>
      <c r="E46" s="163"/>
      <c r="F46" s="149"/>
      <c r="H46" s="151"/>
      <c r="I46" s="152"/>
    </row>
    <row r="47" spans="1:14" s="150" customFormat="1" ht="30" customHeight="1" x14ac:dyDescent="0.3">
      <c r="A47" s="181" t="s">
        <v>149</v>
      </c>
      <c r="B47" s="157" t="s">
        <v>125</v>
      </c>
      <c r="C47" s="149" t="s">
        <v>150</v>
      </c>
      <c r="E47" s="169">
        <v>152233</v>
      </c>
      <c r="F47" s="159" t="str">
        <f>IF(ISBLANK(E47),"",IF(ISNUMBER(E47),IF(E47-INT(E47)=0,"","  Errore ! Inserire un numero intero senza decimali"),"  Errore ! Inserire un numero intero senza decimali"))</f>
        <v/>
      </c>
      <c r="K47" s="160" t="str">
        <f>LEFT(A47,3)</f>
        <v>ORG</v>
      </c>
      <c r="L47" s="160" t="str">
        <f>RIGHT(A47,3)</f>
        <v>136</v>
      </c>
      <c r="M47" s="160" t="str">
        <f>B47</f>
        <v>INT</v>
      </c>
      <c r="N47" s="161">
        <f>IF(ISNUMBER(E47),ROUND(E47,0),"")</f>
        <v>152233</v>
      </c>
    </row>
    <row r="48" spans="1:14" s="150" customFormat="1" ht="3.9" customHeight="1" x14ac:dyDescent="0.3">
      <c r="A48" s="181"/>
      <c r="B48" s="162"/>
      <c r="C48" s="153"/>
      <c r="D48" s="153"/>
      <c r="E48" s="163"/>
      <c r="F48" s="149"/>
      <c r="H48" s="151"/>
      <c r="I48" s="152"/>
    </row>
    <row r="49" spans="1:14" s="150" customFormat="1" ht="30" customHeight="1" x14ac:dyDescent="0.3">
      <c r="A49" s="181" t="s">
        <v>151</v>
      </c>
      <c r="B49" s="157" t="s">
        <v>125</v>
      </c>
      <c r="C49" s="149" t="s">
        <v>152</v>
      </c>
      <c r="E49" s="169">
        <v>22233</v>
      </c>
      <c r="F49" s="159" t="str">
        <f>IF(ISBLANK(E49),"",IF(ISNUMBER(E49),IF(E49-INT(E49)=0,"","  Errore ! Inserire un numero intero senza decimali"),"  Errore ! Inserire un numero intero senza decimali"))</f>
        <v/>
      </c>
      <c r="K49" s="160" t="str">
        <f>LEFT(A49,3)</f>
        <v>ORG</v>
      </c>
      <c r="L49" s="160" t="str">
        <f>RIGHT(A49,3)</f>
        <v>179</v>
      </c>
      <c r="M49" s="160" t="str">
        <f>B49</f>
        <v>INT</v>
      </c>
      <c r="N49" s="161">
        <f>IF(ISNUMBER(E49),ROUND(E49,0),"")</f>
        <v>22233</v>
      </c>
    </row>
    <row r="50" spans="1:14" s="150" customFormat="1" ht="3.9" customHeight="1" x14ac:dyDescent="0.3">
      <c r="A50" s="181"/>
      <c r="B50" s="162"/>
      <c r="C50" s="153"/>
      <c r="D50" s="153"/>
      <c r="E50" s="163"/>
      <c r="F50" s="149"/>
      <c r="H50" s="151"/>
      <c r="I50" s="152"/>
    </row>
    <row r="51" spans="1:14" s="150" customFormat="1" ht="30" customHeight="1" x14ac:dyDescent="0.3">
      <c r="A51" s="181" t="s">
        <v>153</v>
      </c>
      <c r="B51" s="157" t="s">
        <v>125</v>
      </c>
      <c r="C51" s="149" t="s">
        <v>154</v>
      </c>
      <c r="E51" s="169">
        <v>57233</v>
      </c>
      <c r="F51" s="159" t="str">
        <f>IF(ISBLANK(E51),"",IF(ISNUMBER(E51),IF(E51-INT(E51)=0,"","  Errore ! Inserire un numero intero senza decimali"),"  Errore ! Inserire un numero intero senza decimali"))</f>
        <v/>
      </c>
      <c r="K51" s="160" t="str">
        <f>LEFT(A51,3)</f>
        <v>ORG</v>
      </c>
      <c r="L51" s="160" t="str">
        <f>RIGHT(A51,3)</f>
        <v>161</v>
      </c>
      <c r="M51" s="160" t="str">
        <f>B51</f>
        <v>INT</v>
      </c>
      <c r="N51" s="161">
        <f>IF(ISNUMBER(E51),ROUND(E51,0),"")</f>
        <v>57233</v>
      </c>
    </row>
    <row r="52" spans="1:14" s="150" customFormat="1" ht="3.9" customHeight="1" x14ac:dyDescent="0.3">
      <c r="A52" s="181"/>
      <c r="B52" s="162"/>
      <c r="C52" s="153"/>
      <c r="D52" s="153"/>
      <c r="E52" s="163"/>
      <c r="F52" s="149"/>
      <c r="H52" s="151"/>
      <c r="I52" s="152"/>
    </row>
    <row r="53" spans="1:14" s="150" customFormat="1" ht="30" customHeight="1" x14ac:dyDescent="0.3">
      <c r="A53" s="181" t="s">
        <v>155</v>
      </c>
      <c r="B53" s="157" t="s">
        <v>125</v>
      </c>
      <c r="C53" s="149" t="s">
        <v>156</v>
      </c>
      <c r="E53" s="169">
        <v>0</v>
      </c>
      <c r="F53" s="159" t="str">
        <f>IF(ISBLANK(E53),"",IF(ISNUMBER(E53),IF(E53-INT(E53)=0,"","  Errore ! Inserire un numero intero senza decimali"),"  Errore ! Inserire un numero intero senza decimali"))</f>
        <v/>
      </c>
      <c r="K53" s="160" t="str">
        <f>LEFT(A53,3)</f>
        <v>ORG</v>
      </c>
      <c r="L53" s="160" t="str">
        <f>RIGHT(A53,3)</f>
        <v>271</v>
      </c>
      <c r="M53" s="160" t="str">
        <f>B53</f>
        <v>INT</v>
      </c>
      <c r="N53" s="161">
        <f>IF(ISNUMBER(E53),ROUND(E53,0),"")</f>
        <v>0</v>
      </c>
    </row>
    <row r="54" spans="1:14" s="150" customFormat="1" ht="3.9" customHeight="1" x14ac:dyDescent="0.3">
      <c r="A54" s="181"/>
      <c r="B54" s="162"/>
      <c r="C54" s="153"/>
      <c r="D54" s="153"/>
      <c r="E54" s="163"/>
      <c r="F54" s="149"/>
      <c r="H54" s="151"/>
      <c r="I54" s="152"/>
    </row>
    <row r="55" spans="1:14" s="150" customFormat="1" ht="30" customHeight="1" x14ac:dyDescent="0.3">
      <c r="A55" s="181" t="s">
        <v>157</v>
      </c>
      <c r="B55" s="157" t="s">
        <v>125</v>
      </c>
      <c r="C55" s="149" t="s">
        <v>158</v>
      </c>
      <c r="E55" s="169">
        <v>0</v>
      </c>
      <c r="F55" s="159" t="str">
        <f>IF(ISBLANK(E55),"",IF(ISNUMBER(E55),IF(E55-INT(E55)=0,"","  Errore ! Inserire un numero intero senza decimali"),"  Errore ! Inserire un numero intero senza decimali"))</f>
        <v/>
      </c>
      <c r="K55" s="160" t="str">
        <f>LEFT(A55,3)</f>
        <v>ORG</v>
      </c>
      <c r="L55" s="160" t="str">
        <f>RIGHT(A55,3)</f>
        <v>272</v>
      </c>
      <c r="M55" s="160" t="str">
        <f>B55</f>
        <v>INT</v>
      </c>
      <c r="N55" s="161">
        <f>IF(ISNUMBER(E55),ROUND(E55,0),"")</f>
        <v>0</v>
      </c>
    </row>
    <row r="56" spans="1:14" s="150" customFormat="1" ht="3.9" customHeight="1" x14ac:dyDescent="0.3">
      <c r="A56" s="156"/>
      <c r="B56" s="162"/>
      <c r="C56" s="153"/>
      <c r="D56" s="153"/>
      <c r="E56" s="155"/>
      <c r="F56" s="149"/>
      <c r="H56" s="151"/>
      <c r="I56" s="152"/>
    </row>
    <row r="57" spans="1:14" s="150" customFormat="1" ht="30" customHeight="1" x14ac:dyDescent="0.3">
      <c r="A57" s="145" t="s">
        <v>159</v>
      </c>
      <c r="B57" s="145"/>
      <c r="C57" s="147" t="s">
        <v>160</v>
      </c>
      <c r="D57" s="145"/>
      <c r="E57" s="148"/>
      <c r="F57" s="149"/>
      <c r="H57" s="151"/>
      <c r="I57" s="152"/>
    </row>
    <row r="58" spans="1:14" s="150" customFormat="1" ht="3.9" customHeight="1" x14ac:dyDescent="0.3">
      <c r="A58" s="153"/>
      <c r="B58" s="162"/>
      <c r="C58" s="153"/>
      <c r="D58" s="153"/>
      <c r="E58" s="155"/>
      <c r="F58" s="149"/>
      <c r="H58" s="151"/>
      <c r="I58" s="152"/>
    </row>
    <row r="59" spans="1:14" s="150" customFormat="1" ht="30" customHeight="1" x14ac:dyDescent="0.3">
      <c r="A59" s="156" t="s">
        <v>161</v>
      </c>
      <c r="B59" s="157" t="s">
        <v>125</v>
      </c>
      <c r="C59" s="149" t="s">
        <v>162</v>
      </c>
      <c r="E59" s="169">
        <v>78880</v>
      </c>
      <c r="F59" s="159" t="str">
        <f>IF(ISBLANK(E59),"",IF(ISNUMBER(E59),IF(E59-INT(E59)=0,"","  Errore ! Inserire un numero intero senza decimali"),"  Errore ! Inserire un numero intero senza decimali"))</f>
        <v/>
      </c>
      <c r="K59" s="160" t="str">
        <f>LEFT(A59,3)</f>
        <v>PRD</v>
      </c>
      <c r="L59" s="160" t="str">
        <f>RIGHT(A59,3)</f>
        <v>137</v>
      </c>
      <c r="M59" s="160" t="str">
        <f>B59</f>
        <v>INT</v>
      </c>
      <c r="N59" s="161">
        <f>IF(ISNUMBER(E59),ROUND(E59,0),"")</f>
        <v>78880</v>
      </c>
    </row>
    <row r="60" spans="1:14" s="150" customFormat="1" ht="3.9" customHeight="1" x14ac:dyDescent="0.3">
      <c r="A60" s="156"/>
      <c r="B60" s="162"/>
      <c r="C60" s="153"/>
      <c r="D60" s="153"/>
      <c r="E60" s="163"/>
      <c r="F60" s="149"/>
      <c r="H60" s="151"/>
      <c r="I60" s="152"/>
    </row>
    <row r="61" spans="1:14" s="150" customFormat="1" ht="30" customHeight="1" x14ac:dyDescent="0.3">
      <c r="A61" s="181" t="s">
        <v>163</v>
      </c>
      <c r="B61" s="157" t="s">
        <v>164</v>
      </c>
      <c r="C61" s="149" t="s">
        <v>165</v>
      </c>
      <c r="E61" s="186">
        <v>0</v>
      </c>
      <c r="F61" s="159"/>
      <c r="K61" s="160" t="str">
        <f>LEFT(A61,3)</f>
        <v>PRD</v>
      </c>
      <c r="L61" s="160" t="str">
        <f>RIGHT(A61,3)</f>
        <v>152</v>
      </c>
      <c r="M61" s="160" t="str">
        <f>B61</f>
        <v>PERC</v>
      </c>
      <c r="N61" s="161">
        <f>IF(ISNUMBER(E61),ROUND(E61,4)*100,"")</f>
        <v>0</v>
      </c>
    </row>
    <row r="62" spans="1:14" s="150" customFormat="1" ht="3.9" customHeight="1" x14ac:dyDescent="0.3">
      <c r="A62" s="156"/>
      <c r="B62" s="162"/>
      <c r="C62" s="153"/>
      <c r="D62" s="153"/>
      <c r="E62" s="163"/>
      <c r="F62" s="149"/>
      <c r="H62" s="151"/>
      <c r="I62" s="152"/>
    </row>
    <row r="63" spans="1:14" s="187" customFormat="1" ht="30" customHeight="1" x14ac:dyDescent="0.3">
      <c r="A63" s="181" t="s">
        <v>166</v>
      </c>
      <c r="B63" s="177" t="s">
        <v>125</v>
      </c>
      <c r="C63" s="178" t="s">
        <v>167</v>
      </c>
      <c r="E63" s="188">
        <v>0</v>
      </c>
      <c r="F63" s="189" t="str">
        <f>IF(ISBLANK(E63),"",IF(ISNUMBER(E63),IF(E63-INT(E63)=0,"","  Errore ! Inserire un numero intero senza decimali"),"  Errore ! Inserire un numero intero senza decimali"))</f>
        <v/>
      </c>
      <c r="K63" s="190" t="str">
        <f>LEFT(A63,3)</f>
        <v>PRD</v>
      </c>
      <c r="L63" s="190" t="str">
        <f>RIGHT(A63,3)</f>
        <v>115</v>
      </c>
      <c r="M63" s="190" t="str">
        <f>B63</f>
        <v>INT</v>
      </c>
      <c r="N63" s="191">
        <f>IF(ISNUMBER(E63),ROUND(E63,0),"")</f>
        <v>0</v>
      </c>
    </row>
    <row r="64" spans="1:14" s="150" customFormat="1" ht="3.9" customHeight="1" x14ac:dyDescent="0.3">
      <c r="A64" s="156"/>
      <c r="B64" s="162"/>
      <c r="C64" s="153"/>
      <c r="D64" s="153"/>
      <c r="E64" s="163"/>
      <c r="F64" s="149"/>
      <c r="H64" s="151"/>
      <c r="I64" s="152"/>
    </row>
    <row r="65" spans="1:14" s="150" customFormat="1" ht="30" customHeight="1" x14ac:dyDescent="0.3">
      <c r="A65" s="181" t="s">
        <v>168</v>
      </c>
      <c r="B65" s="157" t="s">
        <v>112</v>
      </c>
      <c r="C65" s="149" t="s">
        <v>169</v>
      </c>
      <c r="E65" s="158" t="s">
        <v>114</v>
      </c>
      <c r="F65" s="159" t="str">
        <f>IF(AND(LEN(E65)=1,OR(UPPER(E65)="N",UPPER(E65)="S")),"",IF(ISBLANK(E65),"","  Errore ! Inserire S o N"))</f>
        <v/>
      </c>
      <c r="K65" s="160" t="str">
        <f>LEFT(A65,3)</f>
        <v>PRD</v>
      </c>
      <c r="L65" s="160" t="str">
        <f>RIGHT(A65,3)</f>
        <v>159</v>
      </c>
      <c r="M65" s="160" t="str">
        <f>B65</f>
        <v>FLAG</v>
      </c>
      <c r="N65" s="161" t="str">
        <f>IF(AND(LEN(E65)=1,OR(UPPER(E65)="N",UPPER(E65)="S")),UPPER(E65),"")</f>
        <v>S</v>
      </c>
    </row>
    <row r="66" spans="1:14" s="150" customFormat="1" ht="3.9" customHeight="1" x14ac:dyDescent="0.3">
      <c r="A66" s="181"/>
      <c r="B66" s="162"/>
      <c r="C66" s="153"/>
      <c r="D66" s="153"/>
      <c r="E66" s="163"/>
      <c r="F66" s="149"/>
      <c r="H66" s="151"/>
      <c r="I66" s="152"/>
    </row>
    <row r="67" spans="1:14" s="150" customFormat="1" ht="30" customHeight="1" x14ac:dyDescent="0.3">
      <c r="A67" s="181" t="s">
        <v>170</v>
      </c>
      <c r="B67" s="157" t="s">
        <v>112</v>
      </c>
      <c r="C67" s="178" t="s">
        <v>171</v>
      </c>
      <c r="E67" s="158" t="s">
        <v>114</v>
      </c>
      <c r="F67" s="159" t="str">
        <f>IF(AND(LEN(E67)=1,OR(UPPER(E67)="N",UPPER(E67)="S")),"",IF(ISBLANK(E67),"","  Errore ! Inserire S o N"))</f>
        <v/>
      </c>
      <c r="K67" s="160" t="str">
        <f>LEFT(A67,3)</f>
        <v>PRD</v>
      </c>
      <c r="L67" s="160" t="str">
        <f>RIGHT(A67,3)</f>
        <v>273</v>
      </c>
      <c r="M67" s="160" t="str">
        <f>B67</f>
        <v>FLAG</v>
      </c>
      <c r="N67" s="161" t="str">
        <f>IF(AND(LEN(E67)=1,OR(UPPER(E67)="N",UPPER(E67)="S")),UPPER(E67),"")</f>
        <v>S</v>
      </c>
    </row>
    <row r="68" spans="1:14" s="150" customFormat="1" ht="3.9" customHeight="1" x14ac:dyDescent="0.3">
      <c r="A68" s="192"/>
      <c r="B68" s="162"/>
      <c r="C68" s="153"/>
      <c r="D68" s="153"/>
      <c r="E68" s="163"/>
      <c r="F68" s="149"/>
      <c r="H68" s="151"/>
      <c r="I68" s="152"/>
    </row>
    <row r="69" spans="1:14" s="150" customFormat="1" ht="30" customHeight="1" x14ac:dyDescent="0.3">
      <c r="A69" s="181" t="s">
        <v>172</v>
      </c>
      <c r="B69" s="157" t="s">
        <v>112</v>
      </c>
      <c r="C69" s="178" t="s">
        <v>173</v>
      </c>
      <c r="E69" s="158" t="s">
        <v>114</v>
      </c>
      <c r="F69" s="159" t="str">
        <f>IF(AND(LEN(E69)=1,OR(UPPER(E69)="N",UPPER(E69)="S")),"",IF(ISBLANK(E69),"","  Errore ! Inserire S o N"))</f>
        <v/>
      </c>
      <c r="K69" s="160" t="str">
        <f>LEFT(A69,3)</f>
        <v>PRD</v>
      </c>
      <c r="L69" s="160" t="str">
        <f>RIGHT(A69,3)</f>
        <v>274</v>
      </c>
      <c r="M69" s="160" t="str">
        <f>B69</f>
        <v>FLAG</v>
      </c>
      <c r="N69" s="161" t="str">
        <f>IF(AND(LEN(E69)=1,OR(UPPER(E69)="N",UPPER(E69)="S")),UPPER(E69),"")</f>
        <v>S</v>
      </c>
    </row>
    <row r="70" spans="1:14" s="150" customFormat="1" ht="3.9" customHeight="1" x14ac:dyDescent="0.3">
      <c r="A70" s="192"/>
      <c r="B70" s="162"/>
      <c r="C70" s="153"/>
      <c r="D70" s="153"/>
      <c r="E70" s="163"/>
      <c r="F70" s="149"/>
      <c r="H70" s="151"/>
      <c r="I70" s="152"/>
    </row>
    <row r="71" spans="1:14" s="150" customFormat="1" ht="30" customHeight="1" x14ac:dyDescent="0.3">
      <c r="A71" s="181" t="s">
        <v>174</v>
      </c>
      <c r="B71" s="157" t="s">
        <v>112</v>
      </c>
      <c r="C71" s="178" t="s">
        <v>175</v>
      </c>
      <c r="E71" s="158" t="s">
        <v>176</v>
      </c>
      <c r="F71" s="159" t="str">
        <f>IF(AND(LEN(E71)=1,OR(UPPER(E71)="N",UPPER(E71)="S")),"",IF(ISBLANK(E71),"","  Errore ! Inserire S o N"))</f>
        <v/>
      </c>
      <c r="K71" s="160" t="str">
        <f>LEFT(A71,3)</f>
        <v>PRD</v>
      </c>
      <c r="L71" s="160" t="str">
        <f>RIGHT(A71,3)</f>
        <v>275</v>
      </c>
      <c r="M71" s="160" t="str">
        <f>B71</f>
        <v>FLAG</v>
      </c>
      <c r="N71" s="161" t="str">
        <f>IF(AND(LEN(E71)=1,OR(UPPER(E71)="N",UPPER(E71)="S")),UPPER(E71),"")</f>
        <v>N</v>
      </c>
    </row>
    <row r="72" spans="1:14" s="150" customFormat="1" ht="3.9" customHeight="1" x14ac:dyDescent="0.3">
      <c r="A72" s="193"/>
      <c r="B72" s="162"/>
      <c r="C72" s="153"/>
      <c r="D72" s="153"/>
      <c r="E72" s="155"/>
      <c r="F72" s="149"/>
      <c r="H72" s="151"/>
      <c r="I72" s="152"/>
    </row>
    <row r="73" spans="1:14" s="150" customFormat="1" ht="30" customHeight="1" x14ac:dyDescent="0.3">
      <c r="A73" s="145" t="s">
        <v>177</v>
      </c>
      <c r="B73" s="145"/>
      <c r="C73" s="147" t="s">
        <v>178</v>
      </c>
      <c r="D73" s="145"/>
      <c r="E73" s="148"/>
      <c r="F73" s="149"/>
      <c r="H73" s="151"/>
      <c r="I73" s="152"/>
    </row>
    <row r="74" spans="1:14" s="150" customFormat="1" ht="3.9" customHeight="1" x14ac:dyDescent="0.3">
      <c r="A74" s="153"/>
      <c r="B74" s="162"/>
      <c r="C74" s="153"/>
      <c r="D74" s="153"/>
      <c r="E74" s="155"/>
      <c r="F74" s="149"/>
      <c r="H74" s="151"/>
      <c r="I74" s="152"/>
    </row>
    <row r="75" spans="1:14" s="150" customFormat="1" ht="30" customHeight="1" x14ac:dyDescent="0.3">
      <c r="A75" s="156" t="s">
        <v>179</v>
      </c>
      <c r="B75" s="157" t="s">
        <v>112</v>
      </c>
      <c r="C75" s="149" t="s">
        <v>180</v>
      </c>
      <c r="E75" s="158"/>
      <c r="F75" s="159" t="str">
        <f>IF(AND(LEN(E75)=1,OR(UPPER(E75)="N",UPPER(E75)="S")),"",IF(ISBLANK(E75),"","  Errore ! Inserire S o N"))</f>
        <v/>
      </c>
      <c r="K75" s="160" t="str">
        <f>LEFT(A75,3)</f>
        <v>CPL</v>
      </c>
      <c r="L75" s="160" t="str">
        <f>RIGHT(A75,3)</f>
        <v>120</v>
      </c>
      <c r="M75" s="160" t="str">
        <f>B75</f>
        <v>FLAG</v>
      </c>
      <c r="N75" s="161" t="str">
        <f>IF(AND(LEN(E75)=1,OR(UPPER(E75)="N",UPPER(E75)="S")),UPPER(E75),"")</f>
        <v/>
      </c>
    </row>
    <row r="76" spans="1:14" s="150" customFormat="1" ht="3.9" customHeight="1" x14ac:dyDescent="0.3">
      <c r="A76" s="193"/>
      <c r="B76" s="162"/>
      <c r="C76" s="153"/>
      <c r="D76" s="153"/>
      <c r="E76" s="163"/>
      <c r="F76" s="149"/>
      <c r="H76" s="151"/>
      <c r="I76" s="152"/>
    </row>
    <row r="77" spans="1:14" s="150" customFormat="1" ht="30" customHeight="1" x14ac:dyDescent="0.3">
      <c r="A77" s="156" t="s">
        <v>181</v>
      </c>
      <c r="B77" s="157" t="s">
        <v>112</v>
      </c>
      <c r="C77" s="149" t="s">
        <v>182</v>
      </c>
      <c r="E77" s="158"/>
      <c r="F77" s="159" t="str">
        <f>IF(OR(ISBLANK(E77),E77="Singola",E77="Associata"),"","  Errore ! Inserire Singola o Associata")</f>
        <v/>
      </c>
      <c r="K77" s="160" t="str">
        <f>LEFT(A77,3)</f>
        <v>CPL</v>
      </c>
      <c r="L77" s="160" t="str">
        <f>RIGHT(A77,3)</f>
        <v>150</v>
      </c>
      <c r="M77" s="160" t="str">
        <f>B77</f>
        <v>FLAG</v>
      </c>
      <c r="N77" s="161" t="str">
        <f>IF(E77="singola","S",IF(E77="associata","N",""))</f>
        <v/>
      </c>
    </row>
    <row r="78" spans="1:14" s="150" customFormat="1" ht="3.9" customHeight="1" x14ac:dyDescent="0.3">
      <c r="A78" s="193"/>
      <c r="B78" s="162"/>
      <c r="C78" s="153"/>
      <c r="D78" s="153"/>
      <c r="E78" s="163"/>
      <c r="F78" s="149"/>
      <c r="H78" s="151"/>
      <c r="I78" s="152"/>
    </row>
    <row r="79" spans="1:14" s="150" customFormat="1" ht="30" customHeight="1" x14ac:dyDescent="0.3">
      <c r="A79" s="181" t="s">
        <v>183</v>
      </c>
      <c r="B79" s="157" t="s">
        <v>112</v>
      </c>
      <c r="C79" s="172" t="s">
        <v>184</v>
      </c>
      <c r="E79" s="158"/>
      <c r="F79" s="159" t="str">
        <f>IF(AND(LEN(E79)=1,OR(UPPER(E79)="N",UPPER(E79)="S")),"",IF(ISBLANK(E79),"","  Errore ! Inserire S o N"))</f>
        <v/>
      </c>
      <c r="K79" s="160" t="str">
        <f>LEFT(A79,3)</f>
        <v>CPL</v>
      </c>
      <c r="L79" s="160" t="str">
        <f>RIGHT(A79,3)</f>
        <v>286</v>
      </c>
      <c r="M79" s="160" t="str">
        <f>B79</f>
        <v>FLAG</v>
      </c>
      <c r="N79" s="161" t="str">
        <f>IF(AND(LEN(E79)=1,OR(UPPER(E79)="N",UPPER(E79)="S")),UPPER(E79),"")</f>
        <v/>
      </c>
    </row>
    <row r="80" spans="1:14" s="150" customFormat="1" ht="3.9" customHeight="1" x14ac:dyDescent="0.3">
      <c r="A80" s="193"/>
      <c r="B80" s="162"/>
      <c r="C80" s="153"/>
      <c r="D80" s="153"/>
      <c r="E80" s="163"/>
      <c r="F80" s="149"/>
      <c r="H80" s="151"/>
      <c r="I80" s="152"/>
    </row>
    <row r="81" spans="1:14" s="150" customFormat="1" ht="30" customHeight="1" x14ac:dyDescent="0.3">
      <c r="A81" s="181" t="s">
        <v>185</v>
      </c>
      <c r="B81" s="157" t="s">
        <v>112</v>
      </c>
      <c r="C81" s="149" t="s">
        <v>186</v>
      </c>
      <c r="E81" s="158"/>
      <c r="F81" s="159" t="str">
        <f>IF(OR(ISBLANK(E81),E81="Singola",E81="Associata"),"","  Errore ! Inserire Singola o Associata")</f>
        <v/>
      </c>
      <c r="K81" s="160" t="str">
        <f>LEFT(A81,3)</f>
        <v>CPL</v>
      </c>
      <c r="L81" s="160" t="str">
        <f>RIGHT(A81,3)</f>
        <v>147</v>
      </c>
      <c r="M81" s="160" t="str">
        <f>B81</f>
        <v>FLAG</v>
      </c>
      <c r="N81" s="161" t="str">
        <f>IF(E81="singola","S",IF(E81="associata","N",""))</f>
        <v/>
      </c>
    </row>
    <row r="82" spans="1:14" s="150" customFormat="1" ht="3.9" customHeight="1" x14ac:dyDescent="0.3">
      <c r="A82" s="193"/>
      <c r="B82" s="162"/>
      <c r="C82" s="153"/>
      <c r="D82" s="153"/>
      <c r="E82" s="163"/>
      <c r="F82" s="149"/>
      <c r="H82" s="151"/>
      <c r="I82" s="152"/>
    </row>
    <row r="83" spans="1:14" s="150" customFormat="1" ht="30" customHeight="1" x14ac:dyDescent="0.3">
      <c r="A83" s="145" t="s">
        <v>187</v>
      </c>
      <c r="B83" s="145"/>
      <c r="C83" s="147" t="s">
        <v>188</v>
      </c>
      <c r="D83" s="145"/>
      <c r="E83" s="148"/>
      <c r="F83" s="149"/>
      <c r="H83" s="151"/>
      <c r="I83" s="152"/>
    </row>
    <row r="84" spans="1:14" s="150" customFormat="1" ht="3.9" customHeight="1" x14ac:dyDescent="0.3">
      <c r="A84" s="193"/>
      <c r="B84" s="162"/>
      <c r="C84" s="153"/>
      <c r="D84" s="153"/>
      <c r="E84" s="155"/>
      <c r="F84" s="149"/>
      <c r="H84" s="151"/>
      <c r="I84" s="152"/>
    </row>
    <row r="85" spans="1:14" s="150" customFormat="1" x14ac:dyDescent="0.3">
      <c r="A85" s="156" t="s">
        <v>189</v>
      </c>
      <c r="B85" s="157" t="s">
        <v>190</v>
      </c>
      <c r="C85" s="153" t="s">
        <v>191</v>
      </c>
      <c r="E85" s="155"/>
      <c r="F85" s="149"/>
      <c r="K85" s="160" t="str">
        <f>LEFT(A85,3)</f>
        <v>INF</v>
      </c>
      <c r="L85" s="160" t="str">
        <f>RIGHT(A85,3)</f>
        <v>209</v>
      </c>
      <c r="M85" s="160" t="str">
        <f>B85</f>
        <v>NOTE</v>
      </c>
      <c r="N85" s="150" t="str">
        <f>IF(ISBLANK(C86),"",LEFT(C86,1500))</f>
        <v/>
      </c>
    </row>
    <row r="86" spans="1:14" s="150" customFormat="1" ht="45" customHeight="1" x14ac:dyDescent="0.3">
      <c r="A86" s="194"/>
      <c r="B86" s="195"/>
      <c r="C86" s="196"/>
      <c r="D86" s="197"/>
      <c r="E86" s="198"/>
      <c r="F86" s="199" t="str">
        <f>IF(LEN(C86)&gt;1500,"Attenzione, è stato superato il numero massimo di 1500 caratteri","")</f>
        <v/>
      </c>
      <c r="H86" s="151"/>
    </row>
    <row r="87" spans="1:14" s="150" customFormat="1" x14ac:dyDescent="0.3">
      <c r="A87" s="200"/>
      <c r="B87" s="157"/>
      <c r="C87" s="153"/>
      <c r="D87" s="153"/>
      <c r="E87" s="201"/>
      <c r="F87" s="149"/>
      <c r="H87" s="151"/>
      <c r="I87" s="202"/>
    </row>
    <row r="88" spans="1:14" s="150" customFormat="1" x14ac:dyDescent="0.3">
      <c r="A88" s="156" t="s">
        <v>192</v>
      </c>
      <c r="B88" s="157" t="s">
        <v>190</v>
      </c>
      <c r="C88" s="153" t="s">
        <v>193</v>
      </c>
      <c r="E88" s="155"/>
      <c r="F88" s="149"/>
      <c r="K88" s="160" t="str">
        <f>LEFT(A88,3)</f>
        <v>INF</v>
      </c>
      <c r="L88" s="160" t="str">
        <f>RIGHT(A88,3)</f>
        <v>127</v>
      </c>
      <c r="M88" s="160" t="str">
        <f>B88</f>
        <v>NOTE</v>
      </c>
      <c r="N88" s="150" t="str">
        <f>IF(ISBLANK(C89),"",LEFT(C89,1500))</f>
        <v/>
      </c>
    </row>
    <row r="89" spans="1:14" s="150" customFormat="1" ht="45" customHeight="1" x14ac:dyDescent="0.3">
      <c r="A89" s="194"/>
      <c r="B89" s="203"/>
      <c r="C89" s="196"/>
      <c r="D89" s="197"/>
      <c r="E89" s="198"/>
      <c r="F89" s="199" t="str">
        <f>IF(LEN(C89)&gt;1500,"Attenzione, è stato superato il numero massimo di 1500 caratteri","")</f>
        <v/>
      </c>
      <c r="H89" s="151"/>
      <c r="K89" s="204" t="s">
        <v>32</v>
      </c>
    </row>
  </sheetData>
  <sheetCalcPr fullCalcOnLoad="1"/>
  <sheetProtection password="EA98" sheet="1" selectLockedCells="1"/>
  <mergeCells count="5">
    <mergeCell ref="F2:F3"/>
    <mergeCell ref="F4:F5"/>
    <mergeCell ref="F6:F9"/>
    <mergeCell ref="C86:E86"/>
    <mergeCell ref="C89:E89"/>
  </mergeCells>
  <dataValidations count="7">
    <dataValidation type="list" allowBlank="1" showDropDown="1" showInputMessage="1" showErrorMessage="1" errorTitle="Errore di digitazione" error="Digitare 'S' o 'N' o lasciare in bianco" sqref="E15 E13 E65 E67 E69 E71 E75 E79">
      <formula1>"s,n,S,N"</formula1>
    </dataValidation>
    <dataValidation type="date" allowBlank="1" showInputMessage="1" showErrorMessage="1" errorTitle="Errore di digitazione" error="Digitare una data valida nel formato gg/mm/aaaa" sqref="E20">
      <formula1>42005</formula1>
      <formula2>TODAY()</formula2>
    </dataValidation>
    <dataValidation type="whole" operator="lessThan" allowBlank="1" showInputMessage="1" showErrorMessage="1" errorTitle="Errore di digitazione" error="Inserire solo numeri interi o lasciare vuoto." sqref="E23 E63 E35 E37 E41 E43 E45 E53 E39 E47 E49 E51 E55 E59 E31 E29 E27">
      <formula1>100000000000000</formula1>
    </dataValidation>
    <dataValidation type="textLength" allowBlank="1" showInputMessage="1" showErrorMessage="1" errorTitle="Errore di digitazione" error="Inserire massimo 1500 caratteri" sqref="C86:E86 C89:E89">
      <formula1>0</formula1>
      <formula2>1500</formula2>
    </dataValidation>
    <dataValidation type="list" showInputMessage="1" showErrorMessage="1" errorTitle="Errore di digitazione" error="Digitare 'Singola' o 'Associata' o lasciare in bianco" sqref="E81 E77">
      <formula1>"Singola,Associata"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43101</formula1>
      <formula2>TODAY()</formula2>
    </dataValidation>
    <dataValidation type="custom" operator="lessThan" allowBlank="1" showInputMessage="1" showErrorMessage="1" errorTitle="Errore di digitazione" error="Inserire solo valori percentuali con al massimo due cifre decimali e chiudere con il simbolo %." sqref="E61">
      <formula1>OR(E61=0,E61-INT(E61*10000)/10000=0)</formula1>
    </dataValidation>
  </dataValidations>
  <pageMargins left="0.7" right="0.7" top="0.75" bottom="0.75" header="0.3" footer="0.3"/>
  <pageSetup paperSize="9" scale="49" orientation="portrait" r:id="rId1"/>
  <rowBreaks count="1" manualBreakCount="1">
    <brk id="5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view="pageBreakPreview" topLeftCell="D35" zoomScaleNormal="80" zoomScaleSheetLayoutView="100" workbookViewId="0">
      <selection activeCell="E13" sqref="E13"/>
    </sheetView>
  </sheetViews>
  <sheetFormatPr defaultColWidth="7.21875" defaultRowHeight="10.199999999999999" x14ac:dyDescent="0.2"/>
  <cols>
    <col min="1" max="1" width="51.21875" style="3" customWidth="1"/>
    <col min="2" max="2" width="8.44140625" style="82" customWidth="1"/>
    <col min="3" max="3" width="16.21875" style="3" customWidth="1"/>
    <col min="4" max="4" width="2.5546875" style="3" customWidth="1"/>
    <col min="5" max="5" width="51.21875" style="3" customWidth="1"/>
    <col min="6" max="6" width="8.44140625" style="3" customWidth="1"/>
    <col min="7" max="7" width="16.21875" style="3" customWidth="1"/>
    <col min="8" max="8" width="39.5546875" style="3" customWidth="1"/>
    <col min="9" max="13" width="7.21875" style="3"/>
    <col min="14" max="14" width="7.109375" style="4" customWidth="1"/>
    <col min="15" max="17" width="11" style="6" hidden="1" customWidth="1"/>
    <col min="18" max="18" width="11" style="7" hidden="1" customWidth="1"/>
    <col min="19" max="19" width="7.21875" style="7" hidden="1" customWidth="1"/>
    <col min="20" max="22" width="11" style="6" hidden="1" customWidth="1"/>
    <col min="23" max="23" width="11" style="7" hidden="1" customWidth="1"/>
    <col min="24" max="16384" width="7.21875" style="3"/>
  </cols>
  <sheetData>
    <row r="1" spans="1:23" ht="43.5" customHeight="1" x14ac:dyDescent="0.2">
      <c r="A1" s="1" t="str">
        <f>[1]t1!$A$1</f>
        <v>REGIONI ED AUTONOMIE LOCALI - anno 2019</v>
      </c>
      <c r="B1" s="1"/>
      <c r="C1" s="1"/>
      <c r="D1" s="1"/>
      <c r="E1" s="1"/>
      <c r="F1" s="1"/>
      <c r="G1" s="1"/>
      <c r="H1" s="2" t="s">
        <v>0</v>
      </c>
      <c r="O1" s="5"/>
      <c r="P1" s="5"/>
      <c r="T1" s="5"/>
      <c r="U1" s="5"/>
    </row>
    <row r="2" spans="1:23" ht="42" customHeight="1" thickBot="1" x14ac:dyDescent="0.25">
      <c r="B2" s="3"/>
      <c r="E2" s="8"/>
      <c r="F2" s="8"/>
      <c r="G2" s="8"/>
      <c r="O2" s="5"/>
      <c r="P2" s="5"/>
      <c r="T2" s="5"/>
      <c r="U2" s="5"/>
    </row>
    <row r="3" spans="1:23" ht="25.5" customHeight="1" thickBot="1" x14ac:dyDescent="0.25">
      <c r="A3" s="9" t="s">
        <v>1</v>
      </c>
      <c r="B3" s="10"/>
      <c r="C3" s="11"/>
      <c r="D3" s="12"/>
      <c r="E3" s="9" t="s">
        <v>2</v>
      </c>
      <c r="F3" s="13"/>
      <c r="G3" s="14"/>
      <c r="H3" s="15" t="s">
        <v>3</v>
      </c>
      <c r="I3" s="16"/>
      <c r="J3" s="16"/>
      <c r="K3" s="16"/>
      <c r="L3" s="16"/>
      <c r="O3" s="17"/>
      <c r="P3" s="17"/>
      <c r="T3" s="17"/>
      <c r="U3" s="17"/>
    </row>
    <row r="4" spans="1:23" ht="18" customHeight="1" x14ac:dyDescent="0.2">
      <c r="A4" s="18" t="s">
        <v>4</v>
      </c>
      <c r="B4" s="19" t="s">
        <v>5</v>
      </c>
      <c r="C4" s="20" t="s">
        <v>6</v>
      </c>
      <c r="D4" s="21"/>
      <c r="E4" s="18" t="s">
        <v>4</v>
      </c>
      <c r="F4" s="22" t="s">
        <v>5</v>
      </c>
      <c r="G4" s="23" t="s">
        <v>6</v>
      </c>
      <c r="H4" s="24" t="str">
        <f>IF(AND(C44=0,ISBLANK('SICI(1)'!E17),ISBLANK('SICI(1)'!E19),ISBLANK('SICI(1)'!E21)),"OK",IF(AND(C44&gt;0,ISBLANK('SICI(1)'!E17),ISBLANK('SICI(1)'!E19),ISBLANK('SICI(1)'!E21)),"Attenzione: inserire le voci di costituzione del fondo unicamente in presenza di certificazione dello stesso !!!","OK"))</f>
        <v>OK</v>
      </c>
      <c r="I4" s="16"/>
      <c r="J4" s="16"/>
      <c r="K4" s="16"/>
      <c r="L4" s="16"/>
    </row>
    <row r="5" spans="1:23" ht="15" customHeight="1" x14ac:dyDescent="0.3">
      <c r="A5" s="25" t="s">
        <v>7</v>
      </c>
      <c r="B5" s="26"/>
      <c r="C5" s="27"/>
      <c r="D5" s="28"/>
      <c r="E5" s="25" t="s">
        <v>7</v>
      </c>
      <c r="F5" s="26"/>
      <c r="G5" s="27"/>
      <c r="H5" s="29"/>
      <c r="O5" s="30" t="s">
        <v>8</v>
      </c>
      <c r="P5" s="31"/>
      <c r="Q5" s="32"/>
      <c r="R5" s="32"/>
      <c r="T5" s="30" t="s">
        <v>9</v>
      </c>
      <c r="U5" s="31"/>
      <c r="V5" s="32"/>
      <c r="W5" s="32"/>
    </row>
    <row r="6" spans="1:23" ht="15" customHeight="1" x14ac:dyDescent="0.25">
      <c r="A6" s="33" t="s">
        <v>10</v>
      </c>
      <c r="B6" s="34"/>
      <c r="C6" s="35"/>
      <c r="D6" s="28"/>
      <c r="E6" s="36" t="s">
        <v>11</v>
      </c>
      <c r="F6" s="34"/>
      <c r="G6" s="35"/>
      <c r="H6" s="29"/>
      <c r="O6" s="37" t="s">
        <v>12</v>
      </c>
      <c r="P6" s="37" t="s">
        <v>13</v>
      </c>
      <c r="Q6" s="37" t="s">
        <v>14</v>
      </c>
      <c r="R6" s="37" t="s">
        <v>15</v>
      </c>
      <c r="T6" s="37" t="s">
        <v>12</v>
      </c>
      <c r="U6" s="37" t="s">
        <v>13</v>
      </c>
      <c r="V6" s="37" t="s">
        <v>14</v>
      </c>
      <c r="W6" s="37" t="s">
        <v>15</v>
      </c>
    </row>
    <row r="7" spans="1:23" ht="15" customHeight="1" x14ac:dyDescent="0.2">
      <c r="A7" s="38" t="s">
        <v>16</v>
      </c>
      <c r="B7" s="39" t="s">
        <v>17</v>
      </c>
      <c r="C7" s="40">
        <v>149301</v>
      </c>
      <c r="D7" s="41"/>
      <c r="E7" s="38" t="s">
        <v>18</v>
      </c>
      <c r="F7" s="39" t="s">
        <v>19</v>
      </c>
      <c r="G7" s="42">
        <v>323389</v>
      </c>
      <c r="H7" s="29"/>
      <c r="J7" s="16"/>
      <c r="K7" s="16"/>
      <c r="L7" s="16"/>
      <c r="O7" s="43">
        <v>8</v>
      </c>
      <c r="P7" s="43">
        <v>7</v>
      </c>
      <c r="Q7" s="6" t="str">
        <f t="shared" ref="Q7:Q18" si="0">B7</f>
        <v>F400</v>
      </c>
      <c r="R7" s="44">
        <f t="shared" ref="R7:R18" si="1">ROUND(C7,0)</f>
        <v>149301</v>
      </c>
      <c r="T7" s="43">
        <v>8</v>
      </c>
      <c r="U7" s="43">
        <v>61</v>
      </c>
      <c r="V7" s="45" t="str">
        <f>F7</f>
        <v>U448</v>
      </c>
      <c r="W7" s="44">
        <f>ROUND(G7,0)</f>
        <v>323389</v>
      </c>
    </row>
    <row r="8" spans="1:23" ht="15" customHeight="1" x14ac:dyDescent="0.2">
      <c r="A8" s="38" t="s">
        <v>20</v>
      </c>
      <c r="B8" s="39" t="s">
        <v>21</v>
      </c>
      <c r="C8" s="40">
        <v>4704</v>
      </c>
      <c r="D8" s="41"/>
      <c r="E8" s="38" t="s">
        <v>22</v>
      </c>
      <c r="F8" s="39" t="s">
        <v>23</v>
      </c>
      <c r="G8" s="42">
        <v>40800</v>
      </c>
      <c r="H8" s="29"/>
      <c r="J8" s="16"/>
      <c r="K8" s="16"/>
      <c r="L8" s="16"/>
      <c r="O8" s="43">
        <v>8</v>
      </c>
      <c r="P8" s="43">
        <v>7</v>
      </c>
      <c r="Q8" s="6" t="str">
        <f t="shared" si="0"/>
        <v>F403</v>
      </c>
      <c r="R8" s="44">
        <f t="shared" si="1"/>
        <v>4704</v>
      </c>
      <c r="T8" s="43">
        <v>8</v>
      </c>
      <c r="U8" s="43">
        <v>61</v>
      </c>
      <c r="V8" s="45" t="str">
        <f>F8</f>
        <v>U449</v>
      </c>
      <c r="W8" s="44">
        <f>ROUND(G8,0)</f>
        <v>40800</v>
      </c>
    </row>
    <row r="9" spans="1:23" ht="15" customHeight="1" thickBot="1" x14ac:dyDescent="0.25">
      <c r="A9" s="38" t="s">
        <v>24</v>
      </c>
      <c r="B9" s="39" t="s">
        <v>25</v>
      </c>
      <c r="C9" s="40">
        <v>14363</v>
      </c>
      <c r="D9" s="41"/>
      <c r="E9" s="38" t="s">
        <v>26</v>
      </c>
      <c r="F9" s="39" t="s">
        <v>27</v>
      </c>
      <c r="G9" s="42">
        <v>38081</v>
      </c>
      <c r="H9" s="46"/>
      <c r="J9" s="16"/>
      <c r="K9" s="16"/>
      <c r="L9" s="16"/>
      <c r="O9" s="43">
        <v>8</v>
      </c>
      <c r="P9" s="43">
        <v>7</v>
      </c>
      <c r="Q9" s="6" t="str">
        <f t="shared" si="0"/>
        <v>F65G</v>
      </c>
      <c r="R9" s="44">
        <f t="shared" si="1"/>
        <v>14363</v>
      </c>
      <c r="T9" s="43">
        <v>8</v>
      </c>
      <c r="U9" s="43">
        <v>61</v>
      </c>
      <c r="V9" s="45" t="str">
        <f>F9</f>
        <v>U02I</v>
      </c>
      <c r="W9" s="44">
        <f>ROUND(G9,0)</f>
        <v>38081</v>
      </c>
    </row>
    <row r="10" spans="1:23" ht="15" customHeight="1" thickBot="1" x14ac:dyDescent="0.25">
      <c r="A10" s="38" t="s">
        <v>28</v>
      </c>
      <c r="B10" s="39" t="s">
        <v>29</v>
      </c>
      <c r="C10" s="40">
        <v>10964</v>
      </c>
      <c r="D10" s="41"/>
      <c r="E10" s="47" t="s">
        <v>30</v>
      </c>
      <c r="F10" s="48"/>
      <c r="G10" s="49">
        <f>SUM(G7:G9)</f>
        <v>402270</v>
      </c>
      <c r="H10" s="50" t="s">
        <v>31</v>
      </c>
      <c r="J10" s="16"/>
      <c r="K10" s="16"/>
      <c r="L10" s="16"/>
      <c r="O10" s="43">
        <v>8</v>
      </c>
      <c r="P10" s="43">
        <v>7</v>
      </c>
      <c r="Q10" s="6" t="str">
        <f t="shared" si="0"/>
        <v>F66G</v>
      </c>
      <c r="R10" s="44">
        <f t="shared" si="1"/>
        <v>10964</v>
      </c>
      <c r="T10" s="43" t="s">
        <v>32</v>
      </c>
      <c r="U10" s="43"/>
      <c r="V10" s="45"/>
      <c r="W10" s="44"/>
    </row>
    <row r="11" spans="1:23" ht="15" customHeight="1" thickBot="1" x14ac:dyDescent="0.25">
      <c r="A11" s="38" t="s">
        <v>33</v>
      </c>
      <c r="B11" s="39" t="s">
        <v>34</v>
      </c>
      <c r="C11" s="40">
        <v>11500</v>
      </c>
      <c r="D11" s="41"/>
      <c r="E11" s="51" t="s">
        <v>35</v>
      </c>
      <c r="F11" s="52"/>
      <c r="G11" s="53">
        <f>G10</f>
        <v>402270</v>
      </c>
      <c r="H11" s="24" t="str">
        <f>IF(OR(AND(C44=0,G44=0),ROUND(C44,0)&lt;&gt;ROUND(G44,0)),"OK","Attenzione: le risorse del fondo coincidono esattamente con i relativi impeghi, è necessario giustificare")</f>
        <v>OK</v>
      </c>
      <c r="I11" s="16"/>
      <c r="J11" s="16"/>
      <c r="K11" s="16"/>
      <c r="L11" s="16"/>
      <c r="O11" s="43">
        <v>8</v>
      </c>
      <c r="P11" s="43">
        <v>7</v>
      </c>
      <c r="Q11" s="6" t="str">
        <f t="shared" si="0"/>
        <v>F940</v>
      </c>
      <c r="R11" s="44">
        <f t="shared" si="1"/>
        <v>11500</v>
      </c>
      <c r="T11" s="43"/>
      <c r="U11" s="43"/>
      <c r="V11" s="45"/>
      <c r="W11" s="44"/>
    </row>
    <row r="12" spans="1:23" ht="15" customHeight="1" x14ac:dyDescent="0.2">
      <c r="A12" s="38" t="s">
        <v>36</v>
      </c>
      <c r="B12" s="39" t="s">
        <v>37</v>
      </c>
      <c r="C12" s="40">
        <v>7476</v>
      </c>
      <c r="D12" s="41"/>
      <c r="E12" s="54"/>
      <c r="F12" s="55"/>
      <c r="G12" s="56"/>
      <c r="H12" s="29"/>
      <c r="I12" s="16"/>
      <c r="J12" s="16"/>
      <c r="K12" s="16"/>
      <c r="L12" s="16"/>
      <c r="O12" s="43">
        <v>8</v>
      </c>
      <c r="P12" s="43">
        <v>7</v>
      </c>
      <c r="Q12" s="6" t="str">
        <f t="shared" si="0"/>
        <v>F67G</v>
      </c>
      <c r="R12" s="44">
        <f t="shared" si="1"/>
        <v>7476</v>
      </c>
      <c r="U12" s="43"/>
      <c r="V12" s="45"/>
      <c r="W12" s="44"/>
    </row>
    <row r="13" spans="1:23" ht="15" customHeight="1" x14ac:dyDescent="0.2">
      <c r="A13" s="38" t="s">
        <v>38</v>
      </c>
      <c r="B13" s="39" t="s">
        <v>39</v>
      </c>
      <c r="C13" s="40"/>
      <c r="D13" s="41"/>
      <c r="E13" s="57"/>
      <c r="F13" s="55"/>
      <c r="G13" s="56"/>
      <c r="H13" s="29"/>
      <c r="I13" s="16"/>
      <c r="J13" s="16"/>
      <c r="K13" s="16"/>
      <c r="L13" s="16"/>
      <c r="O13" s="43">
        <v>8</v>
      </c>
      <c r="P13" s="43">
        <v>7</v>
      </c>
      <c r="Q13" s="6" t="str">
        <f t="shared" si="0"/>
        <v>F405</v>
      </c>
      <c r="R13" s="44">
        <f t="shared" si="1"/>
        <v>0</v>
      </c>
      <c r="T13" s="43"/>
      <c r="U13" s="43"/>
      <c r="V13" s="45"/>
      <c r="W13" s="44"/>
    </row>
    <row r="14" spans="1:23" ht="15" customHeight="1" x14ac:dyDescent="0.2">
      <c r="A14" s="38" t="s">
        <v>40</v>
      </c>
      <c r="B14" s="39" t="s">
        <v>41</v>
      </c>
      <c r="C14" s="40">
        <v>38529</v>
      </c>
      <c r="D14" s="41"/>
      <c r="E14" s="54"/>
      <c r="F14" s="55"/>
      <c r="G14" s="56"/>
      <c r="H14" s="29"/>
      <c r="I14" s="16"/>
      <c r="J14" s="16"/>
      <c r="K14" s="16"/>
      <c r="L14" s="16"/>
      <c r="O14" s="43">
        <v>8</v>
      </c>
      <c r="P14" s="43">
        <v>7</v>
      </c>
      <c r="Q14" s="6" t="str">
        <f t="shared" si="0"/>
        <v>F406</v>
      </c>
      <c r="R14" s="44">
        <f t="shared" si="1"/>
        <v>38529</v>
      </c>
      <c r="T14" s="43"/>
      <c r="U14" s="43"/>
      <c r="V14" s="45"/>
      <c r="W14" s="44"/>
    </row>
    <row r="15" spans="1:23" ht="15" customHeight="1" x14ac:dyDescent="0.2">
      <c r="A15" s="38" t="s">
        <v>42</v>
      </c>
      <c r="B15" s="39" t="s">
        <v>43</v>
      </c>
      <c r="C15" s="40">
        <v>229150</v>
      </c>
      <c r="D15" s="41"/>
      <c r="E15" s="54"/>
      <c r="F15" s="55"/>
      <c r="G15" s="56"/>
      <c r="H15" s="29"/>
      <c r="I15" s="16"/>
      <c r="J15" s="16"/>
      <c r="K15" s="16"/>
      <c r="L15" s="16"/>
      <c r="O15" s="43">
        <v>8</v>
      </c>
      <c r="P15" s="43">
        <v>7</v>
      </c>
      <c r="Q15" s="6" t="str">
        <f t="shared" si="0"/>
        <v>F942</v>
      </c>
      <c r="R15" s="44">
        <f t="shared" si="1"/>
        <v>229150</v>
      </c>
      <c r="T15" s="43"/>
      <c r="U15" s="43"/>
      <c r="V15" s="45"/>
      <c r="W15" s="44"/>
    </row>
    <row r="16" spans="1:23" ht="15" customHeight="1" thickBot="1" x14ac:dyDescent="0.25">
      <c r="A16" s="38" t="s">
        <v>44</v>
      </c>
      <c r="B16" s="39" t="s">
        <v>45</v>
      </c>
      <c r="C16" s="40">
        <v>10381</v>
      </c>
      <c r="D16" s="41"/>
      <c r="E16" s="54"/>
      <c r="F16" s="55"/>
      <c r="G16" s="56"/>
      <c r="H16" s="46"/>
      <c r="I16" s="16"/>
      <c r="J16" s="16"/>
      <c r="K16" s="16"/>
      <c r="L16" s="16"/>
      <c r="O16" s="43">
        <v>8</v>
      </c>
      <c r="P16" s="43">
        <v>7</v>
      </c>
      <c r="Q16" s="6" t="str">
        <f t="shared" si="0"/>
        <v>F411</v>
      </c>
      <c r="R16" s="44">
        <f t="shared" si="1"/>
        <v>10381</v>
      </c>
      <c r="T16" s="43"/>
      <c r="U16" s="43"/>
      <c r="V16" s="45"/>
      <c r="W16" s="44"/>
    </row>
    <row r="17" spans="1:23" ht="15" customHeight="1" thickBot="1" x14ac:dyDescent="0.25">
      <c r="A17" s="38" t="s">
        <v>46</v>
      </c>
      <c r="B17" s="39" t="s">
        <v>47</v>
      </c>
      <c r="C17" s="58"/>
      <c r="D17" s="41"/>
      <c r="E17" s="54"/>
      <c r="F17" s="55"/>
      <c r="G17" s="56"/>
      <c r="H17" s="50" t="s">
        <v>48</v>
      </c>
      <c r="I17" s="55"/>
      <c r="J17" s="55"/>
      <c r="K17" s="55"/>
      <c r="L17" s="55"/>
      <c r="O17" s="43">
        <v>8</v>
      </c>
      <c r="P17" s="43">
        <v>7</v>
      </c>
      <c r="Q17" s="6" t="str">
        <f t="shared" si="0"/>
        <v>F10K</v>
      </c>
      <c r="R17" s="44">
        <f t="shared" si="1"/>
        <v>0</v>
      </c>
      <c r="T17" s="43"/>
      <c r="U17" s="43"/>
      <c r="W17" s="44"/>
    </row>
    <row r="18" spans="1:23" ht="15" customHeight="1" x14ac:dyDescent="0.2">
      <c r="A18" s="38" t="s">
        <v>49</v>
      </c>
      <c r="B18" s="39" t="s">
        <v>50</v>
      </c>
      <c r="C18" s="40"/>
      <c r="D18" s="41"/>
      <c r="E18" s="54"/>
      <c r="F18" s="55"/>
      <c r="G18" s="56"/>
      <c r="H18" s="24" t="str">
        <f>IF(C44=0,"OK",IF(AND(C18/C44&lt;0.1,C32/C44&lt;0.1),"OK","Attenzione: la voce altre risorse fisse e/o la voce altre risorse variabili risulta maggiore del 10% del fondo, è necessario giustificare"))</f>
        <v>OK</v>
      </c>
      <c r="I18" s="16"/>
      <c r="J18" s="16"/>
      <c r="K18" s="16"/>
      <c r="L18" s="16"/>
      <c r="O18" s="43">
        <v>8</v>
      </c>
      <c r="P18" s="43">
        <v>7</v>
      </c>
      <c r="Q18" s="6" t="str">
        <f t="shared" si="0"/>
        <v>F998</v>
      </c>
      <c r="R18" s="44">
        <f t="shared" si="1"/>
        <v>0</v>
      </c>
      <c r="T18" s="43"/>
      <c r="U18" s="43"/>
      <c r="W18" s="44"/>
    </row>
    <row r="19" spans="1:23" ht="15" customHeight="1" thickBot="1" x14ac:dyDescent="0.3">
      <c r="A19" s="59" t="s">
        <v>51</v>
      </c>
      <c r="B19" s="60"/>
      <c r="C19" s="49">
        <f>SUM(C7:C18)</f>
        <v>476368</v>
      </c>
      <c r="D19" s="41"/>
      <c r="E19" s="54"/>
      <c r="F19" s="55"/>
      <c r="G19" s="56"/>
      <c r="H19" s="29"/>
      <c r="I19" s="16"/>
      <c r="J19" s="16"/>
      <c r="K19" s="16"/>
      <c r="L19" s="16"/>
      <c r="O19" s="43"/>
      <c r="P19" s="43"/>
      <c r="R19" s="44"/>
      <c r="T19" s="43"/>
      <c r="U19" s="43"/>
      <c r="W19" s="44"/>
    </row>
    <row r="20" spans="1:23" ht="15" customHeight="1" x14ac:dyDescent="0.25">
      <c r="A20" s="61" t="s">
        <v>52</v>
      </c>
      <c r="B20" s="62"/>
      <c r="C20" s="63"/>
      <c r="D20" s="41"/>
      <c r="E20" s="54"/>
      <c r="F20" s="55"/>
      <c r="G20" s="56"/>
      <c r="H20" s="29"/>
      <c r="I20" s="16"/>
      <c r="J20" s="16"/>
      <c r="K20" s="16"/>
      <c r="L20" s="16"/>
      <c r="O20" s="43"/>
      <c r="P20" s="43"/>
      <c r="R20" s="44"/>
      <c r="T20" s="43"/>
      <c r="U20" s="43"/>
      <c r="V20" s="45"/>
      <c r="W20" s="44"/>
    </row>
    <row r="21" spans="1:23" ht="15" customHeight="1" x14ac:dyDescent="0.2">
      <c r="A21" s="38" t="s">
        <v>53</v>
      </c>
      <c r="B21" s="39" t="s">
        <v>54</v>
      </c>
      <c r="C21" s="40"/>
      <c r="D21" s="41"/>
      <c r="E21" s="54"/>
      <c r="F21" s="55"/>
      <c r="G21" s="56"/>
      <c r="H21" s="29"/>
      <c r="I21" s="16"/>
      <c r="J21" s="16"/>
      <c r="K21" s="16"/>
      <c r="L21" s="16"/>
      <c r="O21" s="43">
        <v>8</v>
      </c>
      <c r="P21" s="43">
        <v>9</v>
      </c>
      <c r="Q21" s="6" t="str">
        <f t="shared" ref="Q21:Q33" si="2">B21</f>
        <v>F50H</v>
      </c>
      <c r="R21" s="44">
        <f t="shared" ref="R21:R33" si="3">ROUND(C21,0)</f>
        <v>0</v>
      </c>
      <c r="T21" s="43"/>
      <c r="U21" s="43"/>
      <c r="V21" s="45"/>
      <c r="W21" s="44"/>
    </row>
    <row r="22" spans="1:23" ht="15" customHeight="1" x14ac:dyDescent="0.2">
      <c r="A22" s="38" t="s">
        <v>55</v>
      </c>
      <c r="B22" s="39" t="s">
        <v>56</v>
      </c>
      <c r="C22" s="40"/>
      <c r="D22" s="41"/>
      <c r="E22" s="54"/>
      <c r="F22" s="55"/>
      <c r="G22" s="56"/>
      <c r="H22" s="29"/>
      <c r="I22" s="55"/>
      <c r="J22" s="55"/>
      <c r="K22" s="55"/>
      <c r="L22" s="55"/>
      <c r="O22" s="43">
        <v>8</v>
      </c>
      <c r="P22" s="43">
        <v>9</v>
      </c>
      <c r="Q22" s="6" t="str">
        <f t="shared" si="2"/>
        <v>F51H</v>
      </c>
      <c r="R22" s="44">
        <f t="shared" si="3"/>
        <v>0</v>
      </c>
      <c r="T22" s="43"/>
      <c r="U22" s="43"/>
      <c r="V22" s="45"/>
      <c r="W22" s="44"/>
    </row>
    <row r="23" spans="1:23" ht="15" customHeight="1" thickBot="1" x14ac:dyDescent="0.25">
      <c r="A23" s="38" t="s">
        <v>57</v>
      </c>
      <c r="B23" s="39" t="s">
        <v>58</v>
      </c>
      <c r="C23" s="40">
        <v>4515</v>
      </c>
      <c r="D23" s="41"/>
      <c r="E23" s="54"/>
      <c r="F23" s="55"/>
      <c r="G23" s="56"/>
      <c r="H23" s="46"/>
      <c r="I23" s="55"/>
      <c r="J23" s="55"/>
      <c r="K23" s="55"/>
      <c r="L23" s="55"/>
      <c r="O23" s="43">
        <v>8</v>
      </c>
      <c r="P23" s="43">
        <v>9</v>
      </c>
      <c r="Q23" s="6" t="str">
        <f t="shared" si="2"/>
        <v>F408</v>
      </c>
      <c r="R23" s="44">
        <f t="shared" si="3"/>
        <v>4515</v>
      </c>
      <c r="T23" s="43"/>
      <c r="U23" s="43"/>
    </row>
    <row r="24" spans="1:23" ht="15" customHeight="1" x14ac:dyDescent="0.2">
      <c r="A24" s="38" t="s">
        <v>59</v>
      </c>
      <c r="B24" s="39" t="s">
        <v>60</v>
      </c>
      <c r="C24" s="40"/>
      <c r="D24" s="41"/>
      <c r="E24" s="54"/>
      <c r="F24" s="55"/>
      <c r="G24" s="56"/>
      <c r="H24" s="64"/>
      <c r="I24" s="55"/>
      <c r="J24" s="55"/>
      <c r="K24" s="55"/>
      <c r="L24" s="55"/>
      <c r="O24" s="43">
        <v>8</v>
      </c>
      <c r="P24" s="43">
        <v>9</v>
      </c>
      <c r="Q24" s="6" t="str">
        <f t="shared" si="2"/>
        <v>F943</v>
      </c>
      <c r="R24" s="44">
        <f t="shared" si="3"/>
        <v>0</v>
      </c>
      <c r="T24" s="43"/>
      <c r="U24" s="43"/>
    </row>
    <row r="25" spans="1:23" ht="15" customHeight="1" x14ac:dyDescent="0.2">
      <c r="A25" s="38" t="s">
        <v>61</v>
      </c>
      <c r="B25" s="65" t="s">
        <v>62</v>
      </c>
      <c r="C25" s="40"/>
      <c r="D25" s="41"/>
      <c r="E25" s="54"/>
      <c r="F25" s="55"/>
      <c r="G25" s="56"/>
      <c r="H25" s="64"/>
      <c r="I25" s="55"/>
      <c r="J25" s="55"/>
      <c r="K25" s="55"/>
      <c r="L25" s="55"/>
      <c r="O25" s="43">
        <v>8</v>
      </c>
      <c r="P25" s="43">
        <v>9</v>
      </c>
      <c r="Q25" s="6" t="str">
        <f t="shared" si="2"/>
        <v>F10M</v>
      </c>
      <c r="R25" s="44">
        <f t="shared" si="3"/>
        <v>0</v>
      </c>
      <c r="T25" s="43"/>
      <c r="U25" s="43"/>
      <c r="W25" s="44"/>
    </row>
    <row r="26" spans="1:23" ht="15" customHeight="1" x14ac:dyDescent="0.2">
      <c r="A26" s="38" t="s">
        <v>63</v>
      </c>
      <c r="B26" s="65" t="s">
        <v>64</v>
      </c>
      <c r="C26" s="40"/>
      <c r="D26" s="41"/>
      <c r="E26" s="54"/>
      <c r="F26" s="55"/>
      <c r="G26" s="56"/>
      <c r="H26" s="64"/>
      <c r="I26" s="55"/>
      <c r="J26" s="55"/>
      <c r="K26" s="55"/>
      <c r="L26" s="55"/>
      <c r="O26" s="43">
        <v>8</v>
      </c>
      <c r="P26" s="43">
        <v>9</v>
      </c>
      <c r="Q26" s="6" t="str">
        <f t="shared" si="2"/>
        <v>F10N</v>
      </c>
      <c r="R26" s="44">
        <f t="shared" si="3"/>
        <v>0</v>
      </c>
      <c r="T26" s="43"/>
      <c r="U26" s="43"/>
      <c r="W26" s="44"/>
    </row>
    <row r="27" spans="1:23" ht="15" customHeight="1" x14ac:dyDescent="0.2">
      <c r="A27" s="38" t="s">
        <v>65</v>
      </c>
      <c r="B27" s="39" t="s">
        <v>66</v>
      </c>
      <c r="C27" s="40"/>
      <c r="D27" s="41"/>
      <c r="E27" s="54"/>
      <c r="F27" s="55"/>
      <c r="G27" s="56"/>
      <c r="H27" s="64"/>
      <c r="I27" s="55"/>
      <c r="J27" s="55"/>
      <c r="K27" s="55"/>
      <c r="L27" s="55"/>
      <c r="O27" s="43">
        <v>8</v>
      </c>
      <c r="P27" s="43">
        <v>9</v>
      </c>
      <c r="Q27" s="6" t="str">
        <f t="shared" si="2"/>
        <v>F10L</v>
      </c>
      <c r="R27" s="44">
        <f t="shared" si="3"/>
        <v>0</v>
      </c>
      <c r="T27" s="43"/>
      <c r="U27" s="43"/>
      <c r="W27" s="44"/>
    </row>
    <row r="28" spans="1:23" ht="15" customHeight="1" x14ac:dyDescent="0.2">
      <c r="A28" s="38" t="s">
        <v>67</v>
      </c>
      <c r="B28" s="39" t="s">
        <v>68</v>
      </c>
      <c r="C28" s="40"/>
      <c r="D28" s="41"/>
      <c r="E28" s="54"/>
      <c r="F28" s="55"/>
      <c r="G28" s="56"/>
      <c r="H28" s="64"/>
      <c r="I28" s="55"/>
      <c r="J28" s="55"/>
      <c r="K28" s="55"/>
      <c r="L28" s="55"/>
      <c r="O28" s="43">
        <v>8</v>
      </c>
      <c r="P28" s="43">
        <v>9</v>
      </c>
      <c r="Q28" s="6" t="str">
        <f t="shared" si="2"/>
        <v>F404</v>
      </c>
      <c r="R28" s="44">
        <f t="shared" si="3"/>
        <v>0</v>
      </c>
      <c r="T28" s="43"/>
      <c r="U28" s="43"/>
      <c r="W28" s="44"/>
    </row>
    <row r="29" spans="1:23" ht="15" customHeight="1" x14ac:dyDescent="0.2">
      <c r="A29" s="38" t="s">
        <v>69</v>
      </c>
      <c r="B29" s="39" t="s">
        <v>70</v>
      </c>
      <c r="C29" s="58">
        <v>46044</v>
      </c>
      <c r="D29" s="41"/>
      <c r="E29" s="54"/>
      <c r="F29" s="55"/>
      <c r="G29" s="56"/>
      <c r="H29" s="64"/>
      <c r="I29" s="55"/>
      <c r="J29" s="55"/>
      <c r="K29" s="55"/>
      <c r="L29" s="55"/>
      <c r="O29" s="43">
        <v>8</v>
      </c>
      <c r="P29" s="43">
        <v>9</v>
      </c>
      <c r="Q29" s="6" t="str">
        <f t="shared" si="2"/>
        <v>F68G</v>
      </c>
      <c r="R29" s="44">
        <f t="shared" si="3"/>
        <v>46044</v>
      </c>
      <c r="T29" s="43"/>
      <c r="U29" s="43"/>
      <c r="W29" s="44"/>
    </row>
    <row r="30" spans="1:23" ht="15" customHeight="1" x14ac:dyDescent="0.2">
      <c r="A30" s="38" t="s">
        <v>71</v>
      </c>
      <c r="B30" s="39" t="s">
        <v>72</v>
      </c>
      <c r="C30" s="40"/>
      <c r="D30" s="41"/>
      <c r="E30" s="54"/>
      <c r="F30" s="55"/>
      <c r="G30" s="56"/>
      <c r="H30" s="64"/>
      <c r="I30" s="55"/>
      <c r="J30" s="55"/>
      <c r="K30" s="55"/>
      <c r="L30" s="55"/>
      <c r="O30" s="43">
        <v>8</v>
      </c>
      <c r="P30" s="43">
        <v>9</v>
      </c>
      <c r="Q30" s="6" t="str">
        <f t="shared" si="2"/>
        <v>F96H</v>
      </c>
      <c r="R30" s="44">
        <f t="shared" si="3"/>
        <v>0</v>
      </c>
      <c r="T30" s="43"/>
      <c r="U30" s="43"/>
      <c r="W30" s="44"/>
    </row>
    <row r="31" spans="1:23" ht="15" customHeight="1" x14ac:dyDescent="0.2">
      <c r="A31" s="38" t="s">
        <v>73</v>
      </c>
      <c r="B31" s="39" t="s">
        <v>74</v>
      </c>
      <c r="C31" s="40"/>
      <c r="D31" s="41"/>
      <c r="E31" s="54"/>
      <c r="F31" s="55"/>
      <c r="G31" s="56"/>
      <c r="H31" s="64"/>
      <c r="I31" s="55"/>
      <c r="J31" s="55"/>
      <c r="K31" s="55"/>
      <c r="L31" s="55"/>
      <c r="O31" s="43">
        <v>8</v>
      </c>
      <c r="P31" s="43">
        <v>9</v>
      </c>
      <c r="Q31" s="6" t="str">
        <f t="shared" si="2"/>
        <v>F01L</v>
      </c>
      <c r="R31" s="44">
        <f t="shared" si="3"/>
        <v>0</v>
      </c>
      <c r="T31" s="43"/>
      <c r="U31" s="43"/>
      <c r="W31" s="44"/>
    </row>
    <row r="32" spans="1:23" ht="15" customHeight="1" x14ac:dyDescent="0.2">
      <c r="A32" s="38" t="s">
        <v>75</v>
      </c>
      <c r="B32" s="39" t="s">
        <v>76</v>
      </c>
      <c r="C32" s="40"/>
      <c r="D32" s="41"/>
      <c r="E32" s="54"/>
      <c r="F32" s="55"/>
      <c r="G32" s="56"/>
      <c r="H32" s="64"/>
      <c r="I32" s="55"/>
      <c r="J32" s="55"/>
      <c r="K32" s="55"/>
      <c r="L32" s="55"/>
      <c r="O32" s="43">
        <v>8</v>
      </c>
      <c r="P32" s="43">
        <v>9</v>
      </c>
      <c r="Q32" s="6" t="str">
        <f t="shared" si="2"/>
        <v>F995</v>
      </c>
      <c r="R32" s="44">
        <f t="shared" si="3"/>
        <v>0</v>
      </c>
      <c r="T32" s="43"/>
      <c r="U32" s="43"/>
      <c r="W32" s="44"/>
    </row>
    <row r="33" spans="1:23" ht="15" customHeight="1" x14ac:dyDescent="0.2">
      <c r="A33" s="38" t="s">
        <v>77</v>
      </c>
      <c r="B33" s="39" t="s">
        <v>78</v>
      </c>
      <c r="C33" s="40"/>
      <c r="D33" s="41"/>
      <c r="E33" s="54"/>
      <c r="F33" s="55"/>
      <c r="G33" s="56"/>
      <c r="H33" s="64"/>
      <c r="I33" s="55"/>
      <c r="J33" s="55"/>
      <c r="K33" s="55"/>
      <c r="L33" s="55"/>
      <c r="O33" s="43">
        <v>8</v>
      </c>
      <c r="P33" s="43">
        <v>9</v>
      </c>
      <c r="Q33" s="6" t="str">
        <f t="shared" si="2"/>
        <v>F999</v>
      </c>
      <c r="R33" s="44">
        <f t="shared" si="3"/>
        <v>0</v>
      </c>
      <c r="T33" s="43"/>
      <c r="U33" s="43"/>
      <c r="W33" s="44"/>
    </row>
    <row r="34" spans="1:23" ht="15" customHeight="1" thickBot="1" x14ac:dyDescent="0.3">
      <c r="A34" s="59" t="s">
        <v>79</v>
      </c>
      <c r="B34" s="60"/>
      <c r="C34" s="49">
        <f>SUM(C21:C33)</f>
        <v>50559</v>
      </c>
      <c r="D34" s="41"/>
      <c r="E34" s="54"/>
      <c r="F34" s="55"/>
      <c r="G34" s="56"/>
      <c r="H34" s="64"/>
      <c r="I34" s="55"/>
      <c r="J34" s="55"/>
      <c r="K34" s="55"/>
      <c r="L34" s="55"/>
      <c r="O34" s="43"/>
      <c r="P34" s="43"/>
      <c r="R34" s="44"/>
      <c r="T34" s="43"/>
      <c r="U34" s="43"/>
      <c r="W34" s="44"/>
    </row>
    <row r="35" spans="1:23" ht="15" customHeight="1" x14ac:dyDescent="0.25">
      <c r="A35" s="61" t="s">
        <v>80</v>
      </c>
      <c r="B35" s="62"/>
      <c r="C35" s="66"/>
      <c r="D35" s="41"/>
      <c r="E35" s="54"/>
      <c r="F35" s="55"/>
      <c r="G35" s="56"/>
      <c r="H35" s="64"/>
      <c r="I35" s="55"/>
      <c r="J35" s="55"/>
      <c r="K35" s="55"/>
      <c r="L35" s="55"/>
      <c r="T35" s="43"/>
      <c r="U35" s="43"/>
      <c r="W35" s="44"/>
    </row>
    <row r="36" spans="1:23" ht="15" customHeight="1" x14ac:dyDescent="0.2">
      <c r="A36" s="38" t="s">
        <v>81</v>
      </c>
      <c r="B36" s="39" t="s">
        <v>82</v>
      </c>
      <c r="C36" s="40"/>
      <c r="D36" s="41"/>
      <c r="E36" s="54"/>
      <c r="F36" s="55"/>
      <c r="G36" s="56"/>
      <c r="H36" s="64"/>
      <c r="I36" s="55"/>
      <c r="J36" s="55"/>
      <c r="K36" s="55"/>
      <c r="L36" s="55"/>
      <c r="O36" s="43">
        <v>8</v>
      </c>
      <c r="P36" s="43">
        <v>81</v>
      </c>
      <c r="Q36" s="6" t="str">
        <f t="shared" ref="Q36:Q41" si="4">B36</f>
        <v>F934</v>
      </c>
      <c r="R36" s="44">
        <f t="shared" ref="R36:R41" si="5">ROUND(C36,0)</f>
        <v>0</v>
      </c>
      <c r="T36" s="43"/>
      <c r="U36" s="43"/>
      <c r="W36" s="44"/>
    </row>
    <row r="37" spans="1:23" ht="15" customHeight="1" x14ac:dyDescent="0.2">
      <c r="A37" s="38" t="s">
        <v>83</v>
      </c>
      <c r="B37" s="39" t="s">
        <v>84</v>
      </c>
      <c r="C37" s="67">
        <v>91127</v>
      </c>
      <c r="D37" s="41"/>
      <c r="E37" s="54"/>
      <c r="F37" s="55"/>
      <c r="G37" s="56"/>
      <c r="H37" s="64"/>
      <c r="I37" s="55"/>
      <c r="J37" s="55"/>
      <c r="K37" s="55"/>
      <c r="L37" s="55"/>
      <c r="O37" s="43">
        <v>8</v>
      </c>
      <c r="P37" s="43">
        <v>81</v>
      </c>
      <c r="Q37" s="6" t="str">
        <f t="shared" si="4"/>
        <v>F27I</v>
      </c>
      <c r="R37" s="44">
        <f t="shared" si="5"/>
        <v>91127</v>
      </c>
      <c r="T37" s="43"/>
      <c r="U37" s="43"/>
      <c r="W37" s="44"/>
    </row>
    <row r="38" spans="1:23" ht="15" customHeight="1" x14ac:dyDescent="0.2">
      <c r="A38" s="38" t="s">
        <v>85</v>
      </c>
      <c r="B38" s="39" t="s">
        <v>86</v>
      </c>
      <c r="C38" s="67"/>
      <c r="D38" s="41"/>
      <c r="E38" s="54"/>
      <c r="F38" s="55"/>
      <c r="G38" s="56"/>
      <c r="H38" s="64"/>
      <c r="I38" s="55"/>
      <c r="J38" s="55"/>
      <c r="K38" s="55"/>
      <c r="L38" s="55"/>
      <c r="O38" s="43">
        <v>8</v>
      </c>
      <c r="P38" s="43">
        <v>81</v>
      </c>
      <c r="Q38" s="6" t="str">
        <f t="shared" si="4"/>
        <v>F00P</v>
      </c>
      <c r="R38" s="44">
        <f t="shared" si="5"/>
        <v>0</v>
      </c>
      <c r="T38" s="43"/>
      <c r="U38" s="43"/>
      <c r="W38" s="44"/>
    </row>
    <row r="39" spans="1:23" ht="15" customHeight="1" x14ac:dyDescent="0.2">
      <c r="A39" s="38" t="s">
        <v>87</v>
      </c>
      <c r="B39" s="39" t="s">
        <v>88</v>
      </c>
      <c r="C39" s="67">
        <v>32986</v>
      </c>
      <c r="D39" s="41"/>
      <c r="E39" s="54"/>
      <c r="F39" s="55"/>
      <c r="G39" s="56"/>
      <c r="H39" s="64"/>
      <c r="I39" s="55"/>
      <c r="J39" s="55"/>
      <c r="K39" s="55"/>
      <c r="L39" s="55"/>
      <c r="O39" s="43">
        <v>8</v>
      </c>
      <c r="P39" s="43">
        <v>81</v>
      </c>
      <c r="Q39" s="6" t="str">
        <f t="shared" si="4"/>
        <v>F01S</v>
      </c>
      <c r="R39" s="44">
        <f t="shared" si="5"/>
        <v>32986</v>
      </c>
      <c r="T39" s="43"/>
      <c r="U39" s="43"/>
      <c r="W39" s="44"/>
    </row>
    <row r="40" spans="1:23" ht="15" customHeight="1" x14ac:dyDescent="0.2">
      <c r="A40" s="38" t="s">
        <v>89</v>
      </c>
      <c r="B40" s="39" t="s">
        <v>90</v>
      </c>
      <c r="C40" s="67"/>
      <c r="D40" s="41"/>
      <c r="E40" s="54"/>
      <c r="F40" s="55"/>
      <c r="G40" s="56"/>
      <c r="H40" s="64"/>
      <c r="I40" s="55"/>
      <c r="J40" s="55"/>
      <c r="K40" s="55"/>
      <c r="L40" s="55"/>
      <c r="O40" s="43">
        <v>8</v>
      </c>
      <c r="P40" s="43">
        <v>81</v>
      </c>
      <c r="Q40" s="6" t="str">
        <f t="shared" si="4"/>
        <v>F01T</v>
      </c>
      <c r="R40" s="44">
        <f t="shared" si="5"/>
        <v>0</v>
      </c>
      <c r="T40" s="43"/>
      <c r="U40" s="43"/>
      <c r="W40" s="44"/>
    </row>
    <row r="41" spans="1:23" ht="15" customHeight="1" x14ac:dyDescent="0.2">
      <c r="A41" s="38" t="s">
        <v>91</v>
      </c>
      <c r="B41" s="39" t="s">
        <v>92</v>
      </c>
      <c r="C41" s="67"/>
      <c r="D41" s="28"/>
      <c r="E41" s="54"/>
      <c r="F41" s="55"/>
      <c r="G41" s="56"/>
      <c r="H41" s="68"/>
      <c r="I41" s="55"/>
      <c r="J41" s="55"/>
      <c r="K41" s="55"/>
      <c r="L41" s="55"/>
      <c r="O41" s="43">
        <v>8</v>
      </c>
      <c r="P41" s="43">
        <v>81</v>
      </c>
      <c r="Q41" s="6" t="str">
        <f t="shared" si="4"/>
        <v>F01P</v>
      </c>
      <c r="R41" s="44">
        <f t="shared" si="5"/>
        <v>0</v>
      </c>
      <c r="T41" s="43"/>
      <c r="U41" s="43"/>
      <c r="W41" s="44"/>
    </row>
    <row r="42" spans="1:23" s="7" customFormat="1" ht="15" customHeight="1" thickBot="1" x14ac:dyDescent="0.3">
      <c r="A42" s="59" t="s">
        <v>93</v>
      </c>
      <c r="B42" s="60"/>
      <c r="C42" s="49">
        <f>SUM(C36:C41)</f>
        <v>124113</v>
      </c>
      <c r="D42" s="69"/>
      <c r="E42" s="54"/>
      <c r="F42" s="55"/>
      <c r="G42" s="56"/>
      <c r="H42" s="64"/>
      <c r="I42" s="70"/>
      <c r="J42" s="70"/>
      <c r="K42" s="70"/>
      <c r="L42" s="70"/>
      <c r="M42" s="71"/>
      <c r="O42" s="43" t="s">
        <v>32</v>
      </c>
      <c r="P42" s="43"/>
      <c r="Q42" s="6"/>
      <c r="R42" s="44"/>
      <c r="S42" s="71"/>
      <c r="T42" s="72"/>
      <c r="U42" s="72"/>
      <c r="V42" s="73"/>
      <c r="W42" s="71"/>
    </row>
    <row r="43" spans="1:23" ht="15" customHeight="1" thickBot="1" x14ac:dyDescent="0.3">
      <c r="A43" s="51" t="s">
        <v>35</v>
      </c>
      <c r="B43" s="74"/>
      <c r="C43" s="75">
        <f>C19+C34-C42</f>
        <v>402814</v>
      </c>
      <c r="D43" s="69"/>
      <c r="E43" s="54"/>
      <c r="F43" s="55"/>
      <c r="G43" s="56"/>
      <c r="H43" s="64"/>
      <c r="I43" s="55"/>
      <c r="J43" s="55"/>
      <c r="K43" s="55"/>
      <c r="L43" s="55"/>
      <c r="P43" s="72"/>
      <c r="Q43" s="73"/>
      <c r="R43" s="71"/>
      <c r="T43" s="43"/>
      <c r="U43" s="43"/>
    </row>
    <row r="44" spans="1:23" ht="15" customHeight="1" thickBot="1" x14ac:dyDescent="0.3">
      <c r="A44" s="76" t="s">
        <v>94</v>
      </c>
      <c r="B44" s="77"/>
      <c r="C44" s="78">
        <f>C43</f>
        <v>402814</v>
      </c>
      <c r="D44" s="69"/>
      <c r="E44" s="79" t="s">
        <v>95</v>
      </c>
      <c r="F44" s="80"/>
      <c r="G44" s="81">
        <f>G11</f>
        <v>402270</v>
      </c>
      <c r="I44" s="55"/>
      <c r="J44" s="55"/>
      <c r="K44" s="55"/>
      <c r="L44" s="55"/>
      <c r="O44" s="43"/>
      <c r="P44" s="43"/>
      <c r="T44" s="43"/>
      <c r="U44" s="43"/>
    </row>
    <row r="45" spans="1:23" ht="15" customHeight="1" x14ac:dyDescent="0.25">
      <c r="D45" s="83"/>
      <c r="E45" s="84"/>
      <c r="G45" s="55"/>
      <c r="O45" s="43"/>
      <c r="P45" s="43"/>
    </row>
    <row r="46" spans="1:23" ht="13.2" x14ac:dyDescent="0.25">
      <c r="A46" s="3" t="s">
        <v>96</v>
      </c>
      <c r="D46" s="83"/>
    </row>
    <row r="47" spans="1:23" ht="11.4" x14ac:dyDescent="0.2">
      <c r="A47" s="3" t="s">
        <v>97</v>
      </c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C19 G10:G11 C32 C42:C43">
      <formula1>-999999999999</formula1>
      <formula2>999999999999</formula2>
    </dataValidation>
    <dataValidation type="whole" allowBlank="1" showInputMessage="1" showErrorMessage="1" errorTitle="ERRORE NEL DATO IMMESSO" error="INSERIRE SOLO NUMERI INTERI" sqref="G7:G9 C34:C41 C7:C18 C21:C31">
      <formula1>0</formula1>
      <formula2>999999999999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SICI(1)</vt:lpstr>
      <vt:lpstr>t15(1)</vt:lpstr>
      <vt:lpstr>'SICI(1)'!Area_stampa</vt:lpstr>
      <vt:lpstr>'t15(1)'!Area_stampa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Cavallo Samantha</dc:creator>
  <cp:lastModifiedBy>Cavallo Samantha</cp:lastModifiedBy>
  <dcterms:created xsi:type="dcterms:W3CDTF">2020-08-04T14:30:41Z</dcterms:created>
  <dcterms:modified xsi:type="dcterms:W3CDTF">2020-08-04T14:31:10Z</dcterms:modified>
</cp:coreProperties>
</file>