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1112" windowHeight="64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<sst xmlns="http://schemas.openxmlformats.org/spreadsheetml/2006/main" count="48" uniqueCount="42">
  <si>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 xml:space="preserve">DENOMINAZIONE DI ORIGINE </t>
  </si>
  <si>
    <t>PRODUZIONE UVA KG</t>
  </si>
  <si>
    <t>VINO LT</t>
  </si>
  <si>
    <t>Rosso</t>
  </si>
  <si>
    <t>Barbera</t>
  </si>
  <si>
    <t>Collina Torinese</t>
  </si>
  <si>
    <t>Bonarda</t>
  </si>
  <si>
    <t>Malvasia</t>
  </si>
  <si>
    <t>Pelaverga o Cari</t>
  </si>
  <si>
    <t>Totale Collina Torinese</t>
  </si>
  <si>
    <t>Canavese</t>
  </si>
  <si>
    <t>Nebbiolo</t>
  </si>
  <si>
    <t>Bianco</t>
  </si>
  <si>
    <t>Totale Canavese</t>
  </si>
  <si>
    <t>Pinerolese</t>
  </si>
  <si>
    <t>Dolcetto</t>
  </si>
  <si>
    <t>Doux D'Henry</t>
  </si>
  <si>
    <t>Freisa</t>
  </si>
  <si>
    <t>Ramie</t>
  </si>
  <si>
    <t>Totale Pinerolese</t>
  </si>
  <si>
    <t>Valsusa</t>
  </si>
  <si>
    <t>Carema</t>
  </si>
  <si>
    <t>Freisa di Chieri</t>
  </si>
  <si>
    <t>Erbaluce di Caluso</t>
  </si>
  <si>
    <t>Caluso Spumante**</t>
  </si>
  <si>
    <t>Caluso Passito</t>
  </si>
  <si>
    <t>Totale Generale</t>
  </si>
  <si>
    <t>NOTE</t>
  </si>
  <si>
    <t xml:space="preserve">(*) La denominazione "Erbaluce di Caluso o Caluso" prevede un unico albo con 3 possibili vinificazioni. </t>
  </si>
  <si>
    <t>BOTTIGLIE equivalenti</t>
  </si>
  <si>
    <t>SUPERFICIE RIVENDICATA MQ</t>
  </si>
  <si>
    <t>(**) La produzione di Erbaluce di Caluso Spumante deriva, di norma, dalla spumantizzazione di Erbaluce di Caluso quale scelta di cantina</t>
  </si>
  <si>
    <t>Totale Erbaluce di Caluso</t>
  </si>
  <si>
    <t xml:space="preserve">NUMERO DICHIARAZIONI </t>
  </si>
  <si>
    <t>Rosato</t>
  </si>
  <si>
    <t xml:space="preserve">Erbaluce di Caluso* </t>
  </si>
  <si>
    <t>ALBO</t>
  </si>
  <si>
    <t>VINO CERT. NEL 2013</t>
  </si>
  <si>
    <t>VINO IMBOTT. NEL 2013</t>
  </si>
  <si>
    <t xml:space="preserve">Vendemmia 2012/13: Statistiche produttive </t>
  </si>
  <si>
    <t>FASCETTE VENDUTE 2013</t>
  </si>
  <si>
    <t>AGG. 28/01/2014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</si>
</sst>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4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Futura Bk BT"/>
      <family val="2"/>
    </font>
    <font>
      <sz val="10"/>
      <name val="Futura Bk BT"/>
      <family val="2"/>
    </font>
    <font>
      <b/>
      <i/>
      <sz val="10"/>
      <color indexed="10"/>
      <name val="Futura Bk BT"/>
      <family val="2"/>
    </font>
    <font>
      <sz val="12"/>
      <color indexed="10"/>
      <name val="Futura Hv BT"/>
      <family val="2"/>
    </font>
    <font>
      <b/>
      <i/>
      <sz val="10"/>
      <color indexed="12"/>
      <name val="Futura Bk BT"/>
      <family val="2"/>
    </font>
    <font>
      <sz val="10"/>
      <color indexed="12"/>
      <name val="Arial"/>
      <family val="0"/>
    </font>
    <font>
      <b/>
      <sz val="11"/>
      <color indexed="10"/>
      <name val="Futura Bk BT"/>
      <family val="2"/>
    </font>
    <font>
      <b/>
      <i/>
      <sz val="10"/>
      <name val="Arial"/>
      <family val="2"/>
    </font>
    <font>
      <b/>
      <sz val="10"/>
      <color indexed="10"/>
      <name val="Futura Bk BT"/>
      <family val="2"/>
    </font>
    <font>
      <b/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1" fontId="1" fillId="0" borderId="0" xfId="16" applyFont="1" applyAlignment="1">
      <alignment horizontal="center"/>
    </xf>
    <xf numFmtId="41" fontId="3" fillId="0" borderId="0" xfId="16" applyFont="1" applyAlignment="1">
      <alignment/>
    </xf>
    <xf numFmtId="49" fontId="2" fillId="0" borderId="0" xfId="16" applyNumberFormat="1" applyFont="1" applyAlignment="1">
      <alignment horizontal="center"/>
    </xf>
    <xf numFmtId="0" fontId="5" fillId="0" borderId="0" xfId="0" applyFont="1" applyAlignment="1">
      <alignment/>
    </xf>
    <xf numFmtId="41" fontId="4" fillId="0" borderId="1" xfId="16" applyFont="1" applyBorder="1" applyAlignment="1">
      <alignment horizontal="center" vertical="center"/>
    </xf>
    <xf numFmtId="41" fontId="4" fillId="0" borderId="1" xfId="16" applyFont="1" applyBorder="1" applyAlignment="1">
      <alignment horizontal="center" vertical="center" wrapText="1"/>
    </xf>
    <xf numFmtId="41" fontId="5" fillId="0" borderId="1" xfId="16" applyFont="1" applyBorder="1" applyAlignment="1">
      <alignment/>
    </xf>
    <xf numFmtId="41" fontId="5" fillId="0" borderId="1" xfId="16" applyFont="1" applyFill="1" applyBorder="1" applyAlignment="1">
      <alignment/>
    </xf>
    <xf numFmtId="41" fontId="5" fillId="0" borderId="0" xfId="16" applyFont="1" applyAlignment="1">
      <alignment/>
    </xf>
    <xf numFmtId="41" fontId="4" fillId="0" borderId="1" xfId="16" applyFont="1" applyFill="1" applyBorder="1" applyAlignment="1">
      <alignment horizontal="center" vertical="center" wrapText="1"/>
    </xf>
    <xf numFmtId="41" fontId="5" fillId="0" borderId="1" xfId="16" applyFont="1" applyBorder="1" applyAlignment="1">
      <alignment horizontal="center" vertical="center"/>
    </xf>
    <xf numFmtId="41" fontId="6" fillId="0" borderId="1" xfId="16" applyFont="1" applyBorder="1" applyAlignment="1">
      <alignment/>
    </xf>
    <xf numFmtId="41" fontId="8" fillId="0" borderId="1" xfId="16" applyFont="1" applyBorder="1" applyAlignment="1">
      <alignment/>
    </xf>
    <xf numFmtId="41" fontId="8" fillId="0" borderId="1" xfId="16" applyFont="1" applyFill="1" applyBorder="1" applyAlignment="1">
      <alignment/>
    </xf>
    <xf numFmtId="0" fontId="9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16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41" fontId="12" fillId="0" borderId="0" xfId="16" applyFont="1" applyFill="1" applyBorder="1" applyAlignment="1">
      <alignment/>
    </xf>
    <xf numFmtId="0" fontId="5" fillId="0" borderId="1" xfId="0" applyFont="1" applyBorder="1" applyAlignment="1">
      <alignment/>
    </xf>
    <xf numFmtId="0" fontId="13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1" fontId="10" fillId="0" borderId="0" xfId="16" applyFont="1" applyBorder="1" applyAlignment="1">
      <alignment horizontal="center"/>
    </xf>
    <xf numFmtId="41" fontId="8" fillId="0" borderId="5" xfId="16" applyFont="1" applyBorder="1" applyAlignment="1">
      <alignment horizontal="center"/>
    </xf>
    <xf numFmtId="41" fontId="8" fillId="0" borderId="6" xfId="16" applyFont="1" applyBorder="1" applyAlignment="1">
      <alignment horizontal="center"/>
    </xf>
    <xf numFmtId="41" fontId="8" fillId="0" borderId="5" xfId="16" applyFont="1" applyBorder="1" applyAlignment="1">
      <alignment horizontal="center" wrapText="1"/>
    </xf>
    <xf numFmtId="41" fontId="8" fillId="0" borderId="6" xfId="16" applyFont="1" applyBorder="1" applyAlignment="1">
      <alignment horizontal="center" wrapText="1"/>
    </xf>
    <xf numFmtId="41" fontId="6" fillId="0" borderId="5" xfId="16" applyFont="1" applyBorder="1" applyAlignment="1">
      <alignment horizontal="center"/>
    </xf>
    <xf numFmtId="41" fontId="6" fillId="0" borderId="6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G2" sqref="G2"/>
    </sheetView>
  </sheetViews>
  <sheetFormatPr defaultColWidth="9.140625" defaultRowHeight="12.75"/>
  <cols>
    <col min="1" max="1" width="20.7109375" style="0" customWidth="1"/>
    <col min="2" max="2" width="16.8515625" style="0" customWidth="1"/>
    <col min="3" max="3" width="16.00390625" style="0" customWidth="1"/>
    <col min="4" max="4" width="15.57421875" style="0" customWidth="1"/>
    <col min="5" max="5" width="16.7109375" style="0" customWidth="1"/>
    <col min="6" max="7" width="14.140625" style="0" customWidth="1"/>
    <col min="8" max="8" width="15.7109375" style="4" customWidth="1"/>
    <col min="9" max="9" width="15.7109375" style="20" customWidth="1"/>
    <col min="10" max="10" width="16.7109375" style="4" customWidth="1"/>
  </cols>
  <sheetData>
    <row r="1" spans="1:7" ht="14.25">
      <c r="A1" s="3"/>
      <c r="B1" s="1"/>
      <c r="C1" s="1"/>
      <c r="D1" s="1"/>
      <c r="E1" s="1"/>
      <c r="F1" s="1"/>
      <c r="G1" s="1"/>
    </row>
    <row r="2" spans="1:7" ht="14.25">
      <c r="A2" s="3"/>
      <c r="B2" s="1"/>
      <c r="C2" s="1"/>
      <c r="D2" s="1"/>
      <c r="E2" s="1"/>
      <c r="F2" s="1"/>
      <c r="G2" s="1"/>
    </row>
    <row r="3" spans="1:7" ht="14.25">
      <c r="A3" s="3"/>
      <c r="B3" s="1"/>
      <c r="C3" s="1"/>
      <c r="D3" s="1"/>
      <c r="E3" s="1"/>
      <c r="F3" s="1"/>
      <c r="G3" s="1"/>
    </row>
    <row r="4" spans="1:7" ht="14.25">
      <c r="A4" s="3"/>
      <c r="B4" s="1"/>
      <c r="C4" s="1"/>
      <c r="D4" s="1"/>
      <c r="E4" s="1"/>
      <c r="F4" s="1"/>
      <c r="G4" s="1"/>
    </row>
    <row r="5" ht="13.5" thickBot="1"/>
    <row r="6" spans="1:10" ht="15.75" thickBot="1">
      <c r="A6" s="26" t="s">
        <v>39</v>
      </c>
      <c r="B6" s="27"/>
      <c r="C6" s="27"/>
      <c r="D6" s="27"/>
      <c r="E6" s="27"/>
      <c r="F6" s="27"/>
      <c r="G6" s="27"/>
      <c r="H6" s="27"/>
      <c r="I6" s="27"/>
      <c r="J6" s="28"/>
    </row>
    <row r="9" spans="1:10" ht="25.5" customHeight="1">
      <c r="A9" s="6" t="s">
        <v>0</v>
      </c>
      <c r="B9" s="5" t="s">
        <v>36</v>
      </c>
      <c r="C9" s="6" t="s">
        <v>33</v>
      </c>
      <c r="D9" s="6" t="s">
        <v>30</v>
      </c>
      <c r="E9" s="6" t="s">
        <v>1</v>
      </c>
      <c r="F9" s="5" t="s">
        <v>2</v>
      </c>
      <c r="G9" s="6" t="s">
        <v>29</v>
      </c>
      <c r="H9" s="10" t="s">
        <v>37</v>
      </c>
      <c r="I9" s="19" t="s">
        <v>38</v>
      </c>
      <c r="J9" s="10" t="s">
        <v>40</v>
      </c>
    </row>
    <row r="10" spans="1:10" ht="12.75">
      <c r="A10" s="7"/>
      <c r="B10" s="7" t="s">
        <v>3</v>
      </c>
      <c r="C10" s="7">
        <v>1</v>
      </c>
      <c r="D10" s="7">
        <v>11200</v>
      </c>
      <c r="E10" s="7">
        <v>4900</v>
      </c>
      <c r="F10" s="7">
        <f>E10*0.7</f>
        <v>3430</v>
      </c>
      <c r="G10" s="7">
        <f>F10/0.75</f>
        <v>4573.333333333333</v>
      </c>
      <c r="H10" s="16">
        <v>0</v>
      </c>
      <c r="I10" s="16">
        <v>0</v>
      </c>
      <c r="J10" s="24"/>
    </row>
    <row r="11" spans="1:10" ht="12.75">
      <c r="A11" s="7"/>
      <c r="B11" s="7" t="s">
        <v>4</v>
      </c>
      <c r="C11" s="7">
        <v>19</v>
      </c>
      <c r="D11" s="7">
        <v>70498</v>
      </c>
      <c r="E11" s="7">
        <v>42283</v>
      </c>
      <c r="F11" s="7">
        <f>E11*0.7</f>
        <v>29598.1</v>
      </c>
      <c r="G11" s="7">
        <f>F11/0.75</f>
        <v>39464.13333333333</v>
      </c>
      <c r="H11" s="16">
        <v>8200</v>
      </c>
      <c r="I11" s="16">
        <v>7125</v>
      </c>
      <c r="J11" s="24"/>
    </row>
    <row r="12" spans="1:10" ht="12.75">
      <c r="A12" s="7" t="s">
        <v>5</v>
      </c>
      <c r="B12" s="7" t="s">
        <v>6</v>
      </c>
      <c r="C12" s="7">
        <v>8</v>
      </c>
      <c r="D12" s="7">
        <v>33720</v>
      </c>
      <c r="E12" s="7">
        <v>16792</v>
      </c>
      <c r="F12" s="7">
        <f>E12*0.7</f>
        <v>11754.4</v>
      </c>
      <c r="G12" s="7">
        <f>F12/0.75</f>
        <v>15672.533333333333</v>
      </c>
      <c r="H12" s="16">
        <v>5160</v>
      </c>
      <c r="I12" s="16">
        <v>4270</v>
      </c>
      <c r="J12" s="24"/>
    </row>
    <row r="13" spans="1:10" ht="12.75">
      <c r="A13" s="7"/>
      <c r="B13" s="7" t="s">
        <v>7</v>
      </c>
      <c r="C13" s="7">
        <v>5</v>
      </c>
      <c r="D13" s="7">
        <v>29423</v>
      </c>
      <c r="E13" s="7">
        <v>23371</v>
      </c>
      <c r="F13" s="7">
        <f>E13*0.7</f>
        <v>16359.699999999999</v>
      </c>
      <c r="G13" s="7">
        <f>F13/0.75</f>
        <v>21812.93333333333</v>
      </c>
      <c r="H13" s="16">
        <v>0</v>
      </c>
      <c r="I13" s="16">
        <v>2775</v>
      </c>
      <c r="J13" s="24"/>
    </row>
    <row r="14" spans="1:10" ht="12.75">
      <c r="A14" s="7"/>
      <c r="B14" s="7" t="s">
        <v>8</v>
      </c>
      <c r="C14" s="7">
        <v>12</v>
      </c>
      <c r="D14" s="7">
        <v>16246</v>
      </c>
      <c r="E14" s="7">
        <v>8539</v>
      </c>
      <c r="F14" s="7">
        <f>E14*0.7</f>
        <v>5977.299999999999</v>
      </c>
      <c r="G14" s="7">
        <f>F14/0.75</f>
        <v>7969.733333333333</v>
      </c>
      <c r="H14" s="16">
        <v>2780</v>
      </c>
      <c r="I14" s="16">
        <v>2779</v>
      </c>
      <c r="J14" s="24"/>
    </row>
    <row r="15" spans="1:10" s="15" customFormat="1" ht="12.75">
      <c r="A15" s="30" t="s">
        <v>9</v>
      </c>
      <c r="B15" s="31"/>
      <c r="C15" s="13">
        <f aca="true" t="shared" si="0" ref="C15:H15">SUM(C10:C14)</f>
        <v>45</v>
      </c>
      <c r="D15" s="13">
        <f t="shared" si="0"/>
        <v>161087</v>
      </c>
      <c r="E15" s="13">
        <f t="shared" si="0"/>
        <v>95885</v>
      </c>
      <c r="F15" s="13">
        <f t="shared" si="0"/>
        <v>67119.5</v>
      </c>
      <c r="G15" s="13">
        <f t="shared" si="0"/>
        <v>89492.66666666667</v>
      </c>
      <c r="H15" s="17">
        <f t="shared" si="0"/>
        <v>16140</v>
      </c>
      <c r="I15" s="17">
        <f>SUM(I10:I14)</f>
        <v>16949</v>
      </c>
      <c r="J15" s="17">
        <v>22599</v>
      </c>
    </row>
    <row r="16" spans="1:10" ht="12.75">
      <c r="A16" s="7"/>
      <c r="B16" s="7" t="s">
        <v>3</v>
      </c>
      <c r="C16" s="11">
        <v>188</v>
      </c>
      <c r="D16" s="11">
        <v>654376</v>
      </c>
      <c r="E16" s="7">
        <v>394420</v>
      </c>
      <c r="F16" s="7">
        <v>276101</v>
      </c>
      <c r="G16" s="7">
        <f>F16/0.75</f>
        <v>368134.6666666667</v>
      </c>
      <c r="H16" s="16">
        <v>199898</v>
      </c>
      <c r="I16" s="16">
        <v>78001</v>
      </c>
      <c r="J16" s="24"/>
    </row>
    <row r="17" spans="1:10" ht="12.75">
      <c r="A17" s="7"/>
      <c r="B17" s="7" t="s">
        <v>34</v>
      </c>
      <c r="C17" s="11">
        <v>38</v>
      </c>
      <c r="D17" s="11">
        <v>144768</v>
      </c>
      <c r="E17" s="7">
        <v>94899</v>
      </c>
      <c r="F17" s="7">
        <v>66429</v>
      </c>
      <c r="G17" s="7">
        <f>F17/0.75</f>
        <v>88572</v>
      </c>
      <c r="H17" s="16">
        <v>55408</v>
      </c>
      <c r="I17" s="16">
        <v>21295</v>
      </c>
      <c r="J17" s="24"/>
    </row>
    <row r="18" spans="1:10" ht="12.75">
      <c r="A18" s="7" t="s">
        <v>10</v>
      </c>
      <c r="B18" s="7" t="s">
        <v>4</v>
      </c>
      <c r="C18" s="7">
        <v>34</v>
      </c>
      <c r="D18" s="7">
        <v>103445</v>
      </c>
      <c r="E18" s="7">
        <v>61116</v>
      </c>
      <c r="F18" s="7">
        <v>42782</v>
      </c>
      <c r="G18" s="7">
        <f>F18/0.75</f>
        <v>57042.666666666664</v>
      </c>
      <c r="H18" s="16">
        <v>17817</v>
      </c>
      <c r="I18" s="16">
        <v>18920</v>
      </c>
      <c r="J18" s="24"/>
    </row>
    <row r="19" spans="1:10" ht="12.75">
      <c r="A19" s="7"/>
      <c r="B19" s="7" t="s">
        <v>11</v>
      </c>
      <c r="C19" s="7">
        <v>47</v>
      </c>
      <c r="D19" s="7">
        <v>136540</v>
      </c>
      <c r="E19" s="7">
        <v>69368</v>
      </c>
      <c r="F19" s="7">
        <v>48558</v>
      </c>
      <c r="G19" s="7">
        <f>F19/0.75</f>
        <v>64744</v>
      </c>
      <c r="H19" s="16">
        <v>38415</v>
      </c>
      <c r="I19" s="16">
        <v>29192</v>
      </c>
      <c r="J19" s="24"/>
    </row>
    <row r="20" spans="1:10" ht="12.75">
      <c r="A20" s="7"/>
      <c r="B20" s="7" t="s">
        <v>12</v>
      </c>
      <c r="C20" s="7">
        <v>20</v>
      </c>
      <c r="D20" s="7">
        <v>60826</v>
      </c>
      <c r="E20" s="7">
        <v>25931</v>
      </c>
      <c r="F20" s="7">
        <v>18152</v>
      </c>
      <c r="G20" s="7">
        <f>F20/0.75</f>
        <v>24202.666666666668</v>
      </c>
      <c r="H20" s="16">
        <v>7620</v>
      </c>
      <c r="I20" s="16">
        <v>7823</v>
      </c>
      <c r="J20" s="24"/>
    </row>
    <row r="21" spans="1:10" s="15" customFormat="1" ht="12.75">
      <c r="A21" s="30" t="s">
        <v>13</v>
      </c>
      <c r="B21" s="31"/>
      <c r="C21" s="13">
        <f aca="true" t="shared" si="1" ref="C21:H21">SUM(C16:C20)</f>
        <v>327</v>
      </c>
      <c r="D21" s="13">
        <f t="shared" si="1"/>
        <v>1099955</v>
      </c>
      <c r="E21" s="13">
        <f t="shared" si="1"/>
        <v>645734</v>
      </c>
      <c r="F21" s="13">
        <f t="shared" si="1"/>
        <v>452022</v>
      </c>
      <c r="G21" s="13">
        <f t="shared" si="1"/>
        <v>602696</v>
      </c>
      <c r="H21" s="17">
        <f t="shared" si="1"/>
        <v>319158</v>
      </c>
      <c r="I21" s="17">
        <f>SUM(I16:I20)</f>
        <v>155231</v>
      </c>
      <c r="J21" s="17">
        <v>132779</v>
      </c>
    </row>
    <row r="22" spans="1:10" ht="12.75">
      <c r="A22" s="7"/>
      <c r="B22" s="7" t="s">
        <v>3</v>
      </c>
      <c r="C22" s="11">
        <v>42</v>
      </c>
      <c r="D22" s="11">
        <v>157116</v>
      </c>
      <c r="E22" s="7">
        <v>76675</v>
      </c>
      <c r="F22" s="7">
        <f aca="true" t="shared" si="2" ref="F22:F29">E22*0.7</f>
        <v>53672.5</v>
      </c>
      <c r="G22" s="7">
        <f>F22/0.75</f>
        <v>71563.33333333333</v>
      </c>
      <c r="H22" s="16">
        <v>30729.75</v>
      </c>
      <c r="I22" s="16">
        <v>30376</v>
      </c>
      <c r="J22" s="24"/>
    </row>
    <row r="23" spans="1:10" ht="12.75">
      <c r="A23" s="7"/>
      <c r="B23" s="7" t="s">
        <v>34</v>
      </c>
      <c r="C23" s="11">
        <v>1</v>
      </c>
      <c r="D23" s="11">
        <v>4380</v>
      </c>
      <c r="E23" s="7">
        <v>1428</v>
      </c>
      <c r="F23" s="7">
        <f t="shared" si="2"/>
        <v>999.5999999999999</v>
      </c>
      <c r="G23" s="7">
        <f>F23/0.75</f>
        <v>1332.8</v>
      </c>
      <c r="H23" s="16">
        <v>300</v>
      </c>
      <c r="I23" s="16">
        <v>300</v>
      </c>
      <c r="J23" s="24"/>
    </row>
    <row r="24" spans="1:10" ht="12.75">
      <c r="A24" s="7"/>
      <c r="B24" s="7" t="s">
        <v>4</v>
      </c>
      <c r="C24" s="7">
        <v>21</v>
      </c>
      <c r="D24" s="7">
        <v>103103</v>
      </c>
      <c r="E24" s="7">
        <v>69085</v>
      </c>
      <c r="F24" s="7">
        <f t="shared" si="2"/>
        <v>48359.5</v>
      </c>
      <c r="G24" s="7">
        <f aca="true" t="shared" si="3" ref="G24:G29">F24/0.75</f>
        <v>64479.333333333336</v>
      </c>
      <c r="H24" s="16">
        <v>6590</v>
      </c>
      <c r="I24" s="16">
        <v>5484</v>
      </c>
      <c r="J24" s="24"/>
    </row>
    <row r="25" spans="1:10" ht="12.75">
      <c r="A25" s="7"/>
      <c r="B25" s="7" t="s">
        <v>6</v>
      </c>
      <c r="C25" s="7">
        <v>8</v>
      </c>
      <c r="D25" s="7">
        <v>28680</v>
      </c>
      <c r="E25" s="7">
        <v>18774</v>
      </c>
      <c r="F25" s="7">
        <f t="shared" si="2"/>
        <v>13141.8</v>
      </c>
      <c r="G25" s="7">
        <f t="shared" si="3"/>
        <v>17522.399999999998</v>
      </c>
      <c r="H25" s="16">
        <v>6700</v>
      </c>
      <c r="I25" s="16">
        <v>6700</v>
      </c>
      <c r="J25" s="24"/>
    </row>
    <row r="26" spans="1:10" ht="12.75">
      <c r="A26" s="7" t="s">
        <v>14</v>
      </c>
      <c r="B26" s="7" t="s">
        <v>15</v>
      </c>
      <c r="C26" s="7">
        <v>7</v>
      </c>
      <c r="D26" s="7">
        <v>29385</v>
      </c>
      <c r="E26" s="7">
        <v>12251</v>
      </c>
      <c r="F26" s="7">
        <f t="shared" si="2"/>
        <v>8575.699999999999</v>
      </c>
      <c r="G26" s="7">
        <f t="shared" si="3"/>
        <v>11434.266666666665</v>
      </c>
      <c r="H26" s="16">
        <v>6641</v>
      </c>
      <c r="I26" s="16">
        <v>6233</v>
      </c>
      <c r="J26" s="24"/>
    </row>
    <row r="27" spans="1:10" ht="12.75">
      <c r="A27" s="7"/>
      <c r="B27" s="7" t="s">
        <v>16</v>
      </c>
      <c r="C27" s="7">
        <v>4</v>
      </c>
      <c r="D27" s="7">
        <v>8815</v>
      </c>
      <c r="E27" s="7">
        <v>4111</v>
      </c>
      <c r="F27" s="7">
        <f t="shared" si="2"/>
        <v>2877.7</v>
      </c>
      <c r="G27" s="7">
        <f t="shared" si="3"/>
        <v>3836.933333333333</v>
      </c>
      <c r="H27" s="16">
        <v>1521</v>
      </c>
      <c r="I27" s="16">
        <v>1490</v>
      </c>
      <c r="J27" s="24"/>
    </row>
    <row r="28" spans="1:10" ht="12.75">
      <c r="A28" s="7"/>
      <c r="B28" s="7" t="s">
        <v>17</v>
      </c>
      <c r="C28" s="7">
        <v>2</v>
      </c>
      <c r="D28" s="7">
        <v>10595</v>
      </c>
      <c r="E28" s="7">
        <v>3186</v>
      </c>
      <c r="F28" s="7">
        <f t="shared" si="2"/>
        <v>2230.2</v>
      </c>
      <c r="G28" s="7">
        <f t="shared" si="3"/>
        <v>2973.6</v>
      </c>
      <c r="H28" s="16">
        <v>1580</v>
      </c>
      <c r="I28" s="16">
        <v>1514</v>
      </c>
      <c r="J28" s="24"/>
    </row>
    <row r="29" spans="1:10" ht="12.75">
      <c r="A29" s="7"/>
      <c r="B29" s="7" t="s">
        <v>18</v>
      </c>
      <c r="C29" s="7">
        <v>10</v>
      </c>
      <c r="D29" s="7">
        <v>14696</v>
      </c>
      <c r="E29" s="7">
        <v>6713</v>
      </c>
      <c r="F29" s="7">
        <f t="shared" si="2"/>
        <v>4699.099999999999</v>
      </c>
      <c r="G29" s="7">
        <f t="shared" si="3"/>
        <v>6265.466666666666</v>
      </c>
      <c r="H29" s="16">
        <v>5261</v>
      </c>
      <c r="I29" s="16">
        <v>3252</v>
      </c>
      <c r="J29" s="24"/>
    </row>
    <row r="30" spans="1:10" s="15" customFormat="1" ht="12.75">
      <c r="A30" s="30" t="s">
        <v>19</v>
      </c>
      <c r="B30" s="31"/>
      <c r="C30" s="13">
        <f aca="true" t="shared" si="4" ref="C30:H30">SUM(C22:C29)</f>
        <v>95</v>
      </c>
      <c r="D30" s="13">
        <f t="shared" si="4"/>
        <v>356770</v>
      </c>
      <c r="E30" s="13">
        <f t="shared" si="4"/>
        <v>192223</v>
      </c>
      <c r="F30" s="13">
        <f t="shared" si="4"/>
        <v>134556.1</v>
      </c>
      <c r="G30" s="13">
        <f t="shared" si="4"/>
        <v>179408.13333333333</v>
      </c>
      <c r="H30" s="17">
        <f t="shared" si="4"/>
        <v>59322.75</v>
      </c>
      <c r="I30" s="17">
        <f>SUM(I22:I29)</f>
        <v>55349</v>
      </c>
      <c r="J30" s="17">
        <v>57186</v>
      </c>
    </row>
    <row r="31" spans="1:10" s="15" customFormat="1" ht="12.75">
      <c r="A31" s="30" t="s">
        <v>20</v>
      </c>
      <c r="B31" s="31"/>
      <c r="C31" s="13">
        <v>11</v>
      </c>
      <c r="D31" s="13">
        <v>82558</v>
      </c>
      <c r="E31" s="13">
        <v>39736</v>
      </c>
      <c r="F31" s="13">
        <f>E31*0.7</f>
        <v>27815.199999999997</v>
      </c>
      <c r="G31" s="13">
        <f>F31/0.75</f>
        <v>37086.93333333333</v>
      </c>
      <c r="H31" s="17">
        <v>25064</v>
      </c>
      <c r="I31" s="17">
        <v>17497</v>
      </c>
      <c r="J31" s="17">
        <v>24082</v>
      </c>
    </row>
    <row r="32" spans="1:10" s="15" customFormat="1" ht="12.75">
      <c r="A32" s="30" t="s">
        <v>21</v>
      </c>
      <c r="B32" s="31"/>
      <c r="C32" s="13">
        <v>48</v>
      </c>
      <c r="D32" s="13">
        <v>123754</v>
      </c>
      <c r="E32" s="13">
        <v>42740</v>
      </c>
      <c r="F32" s="13">
        <f>E32*0.7</f>
        <v>29917.999999999996</v>
      </c>
      <c r="G32" s="13">
        <f>F32/0.75</f>
        <v>39890.666666666664</v>
      </c>
      <c r="H32" s="17">
        <v>45189</v>
      </c>
      <c r="I32" s="17">
        <v>31986</v>
      </c>
      <c r="J32" s="17">
        <v>59578</v>
      </c>
    </row>
    <row r="33" spans="1:10" s="15" customFormat="1" ht="12.75">
      <c r="A33" s="30" t="s">
        <v>22</v>
      </c>
      <c r="B33" s="31"/>
      <c r="C33" s="13">
        <v>81</v>
      </c>
      <c r="D33" s="14">
        <v>791305</v>
      </c>
      <c r="E33" s="14">
        <v>419971</v>
      </c>
      <c r="F33" s="13">
        <f>E33*0.7</f>
        <v>293979.69999999995</v>
      </c>
      <c r="G33" s="13">
        <f>F33/0.75</f>
        <v>391972.9333333333</v>
      </c>
      <c r="H33" s="17">
        <v>205688</v>
      </c>
      <c r="I33" s="17">
        <v>106287</v>
      </c>
      <c r="J33" s="17">
        <v>133709</v>
      </c>
    </row>
    <row r="34" spans="1:11" ht="12.75">
      <c r="A34" s="7"/>
      <c r="B34" s="7" t="s">
        <v>23</v>
      </c>
      <c r="C34" s="7">
        <v>307</v>
      </c>
      <c r="D34" s="8">
        <v>1631447</v>
      </c>
      <c r="E34" s="8">
        <v>888743</v>
      </c>
      <c r="F34" s="7">
        <f>E34*0.7</f>
        <v>622120.1</v>
      </c>
      <c r="G34" s="7">
        <f>F34/0.75</f>
        <v>829493.4666666667</v>
      </c>
      <c r="H34" s="16">
        <v>556284</v>
      </c>
      <c r="I34" s="16">
        <v>505056</v>
      </c>
      <c r="J34" s="24"/>
      <c r="K34" s="21"/>
    </row>
    <row r="35" spans="1:10" ht="12.75">
      <c r="A35" s="7" t="s">
        <v>35</v>
      </c>
      <c r="B35" s="7" t="s">
        <v>24</v>
      </c>
      <c r="C35" s="7">
        <v>1</v>
      </c>
      <c r="D35" s="8">
        <v>3005</v>
      </c>
      <c r="E35" s="8">
        <v>1650</v>
      </c>
      <c r="F35" s="7">
        <f>E35*0.7</f>
        <v>1155</v>
      </c>
      <c r="G35" s="7">
        <f>F35/0.75</f>
        <v>1540</v>
      </c>
      <c r="H35" s="16">
        <v>36082</v>
      </c>
      <c r="I35" s="16">
        <v>24402</v>
      </c>
      <c r="J35" s="24"/>
    </row>
    <row r="36" spans="1:10" ht="12.75">
      <c r="A36" s="7"/>
      <c r="B36" s="7" t="s">
        <v>25</v>
      </c>
      <c r="C36" s="7">
        <v>37</v>
      </c>
      <c r="D36" s="8">
        <v>78633</v>
      </c>
      <c r="E36" s="8">
        <v>42118</v>
      </c>
      <c r="F36" s="7">
        <f>E36*0.35</f>
        <v>14741.3</v>
      </c>
      <c r="G36" s="7">
        <f>F36/0.375</f>
        <v>39310.13333333333</v>
      </c>
      <c r="H36" s="16">
        <v>18517</v>
      </c>
      <c r="I36" s="16">
        <v>20484</v>
      </c>
      <c r="J36" s="24"/>
    </row>
    <row r="37" spans="1:10" s="15" customFormat="1" ht="13.5" customHeight="1">
      <c r="A37" s="32" t="s">
        <v>32</v>
      </c>
      <c r="B37" s="33"/>
      <c r="C37" s="13">
        <f aca="true" t="shared" si="5" ref="C37:H37">SUM(C34:C36)</f>
        <v>345</v>
      </c>
      <c r="D37" s="13">
        <f t="shared" si="5"/>
        <v>1713085</v>
      </c>
      <c r="E37" s="13">
        <f t="shared" si="5"/>
        <v>932511</v>
      </c>
      <c r="F37" s="13">
        <f t="shared" si="5"/>
        <v>638016.4</v>
      </c>
      <c r="G37" s="13">
        <f t="shared" si="5"/>
        <v>870343.6</v>
      </c>
      <c r="H37" s="17">
        <f t="shared" si="5"/>
        <v>610883</v>
      </c>
      <c r="I37" s="17">
        <f>SUM(I34:I36)</f>
        <v>549942</v>
      </c>
      <c r="J37" s="17">
        <v>768113</v>
      </c>
    </row>
    <row r="38" spans="1:10" s="25" customFormat="1" ht="12.75">
      <c r="A38" s="34" t="s">
        <v>26</v>
      </c>
      <c r="B38" s="35"/>
      <c r="C38" s="12">
        <f>SUM(C15,C21,C30,C31,C32,C33,C37)</f>
        <v>952</v>
      </c>
      <c r="D38" s="12">
        <f>D37+D33+D32+D31+D30+D21+D15</f>
        <v>4328514</v>
      </c>
      <c r="E38" s="12">
        <f>E37+E33+E32+E31+E30+E21+E15</f>
        <v>2368800</v>
      </c>
      <c r="F38" s="12">
        <f>F37+F33+F32+F31+F30+F21+F15</f>
        <v>1643426.9</v>
      </c>
      <c r="G38" s="12">
        <f>G37+G33+G32+G31+G30+G21+G15</f>
        <v>2210890.933333333</v>
      </c>
      <c r="H38" s="18">
        <v>1281443</v>
      </c>
      <c r="I38" s="18">
        <f>SUM(I15,I21,I30,I31,I32,I33,I37)</f>
        <v>933241</v>
      </c>
      <c r="J38" s="18">
        <f>SUM(J15,J21,J30,J31,J32,J33,J37)</f>
        <v>1198046</v>
      </c>
    </row>
    <row r="39" spans="1:7" ht="12.75">
      <c r="A39" s="9" t="s">
        <v>27</v>
      </c>
      <c r="B39" s="9"/>
      <c r="C39" s="9"/>
      <c r="D39" s="9"/>
      <c r="E39" s="9"/>
      <c r="F39" s="9"/>
      <c r="G39" s="4"/>
    </row>
    <row r="40" spans="1:7" ht="12.75">
      <c r="A40" s="9" t="s">
        <v>28</v>
      </c>
      <c r="B40" s="9"/>
      <c r="C40" s="9"/>
      <c r="D40" s="9"/>
      <c r="E40" s="9"/>
      <c r="F40" s="9"/>
      <c r="G40" s="4"/>
    </row>
    <row r="41" spans="1:7" ht="12.75">
      <c r="A41" s="9" t="s">
        <v>31</v>
      </c>
      <c r="B41" s="9"/>
      <c r="C41" s="9"/>
      <c r="D41" s="9"/>
      <c r="E41" s="9"/>
      <c r="F41" s="9"/>
      <c r="G41" s="4"/>
    </row>
    <row r="42" spans="1:6" ht="13.5">
      <c r="A42" s="29"/>
      <c r="B42" s="29"/>
      <c r="C42" s="2"/>
      <c r="D42" s="2"/>
      <c r="E42" s="2"/>
      <c r="F42" s="2"/>
    </row>
    <row r="43" spans="1:4" ht="12.75">
      <c r="A43" s="23" t="s">
        <v>41</v>
      </c>
      <c r="D43" s="22"/>
    </row>
  </sheetData>
  <mergeCells count="10">
    <mergeCell ref="A6:J6"/>
    <mergeCell ref="A42:B42"/>
    <mergeCell ref="A15:B15"/>
    <mergeCell ref="A21:B21"/>
    <mergeCell ref="A30:B30"/>
    <mergeCell ref="A31:B31"/>
    <mergeCell ref="A32:B32"/>
    <mergeCell ref="A33:B33"/>
    <mergeCell ref="A37:B37"/>
    <mergeCell ref="A38:B38"/>
  </mergeCells>
  <printOptions/>
  <pageMargins left="0.17" right="0.17" top="0.25" bottom="0.25" header="0.18" footer="0.2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UNIONCAMERE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Federico Carfagnini</cp:lastModifiedBy>
  <cp:lastPrinted>2014-10-09T08:25:28Z</cp:lastPrinted>
  <dcterms:created xsi:type="dcterms:W3CDTF">2006-03-21T11:39:06Z</dcterms:created>
  <dcterms:modified xsi:type="dcterms:W3CDTF">2014-10-09T08:29:13Z</dcterms:modified>
  <cp:category/>
  <cp:version/>
  <cp:contentType/>
  <cp:contentStatus/>
</cp:coreProperties>
</file>